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T:\31-100 Prodin\VÝROBA\2024\14_SIL\4001_Milovice\4001.208 PDPS\8_Digi\6_Odevzdání_PDPS_06_05_25_REV_2\G. SOUPIS STAVEBNÍCH PRACÍ S VV\"/>
    </mc:Choice>
  </mc:AlternateContent>
  <xr:revisionPtr revIDLastSave="0" documentId="13_ncr:1_{639B0ADA-718C-448E-A829-E36328BAAAF2}" xr6:coauthVersionLast="47" xr6:coauthVersionMax="47" xr10:uidLastSave="{00000000-0000-0000-0000-000000000000}"/>
  <bookViews>
    <workbookView xWindow="38280" yWindow="2610" windowWidth="29040" windowHeight="15720" xr2:uid="{00000000-000D-0000-FFFF-FFFF00000000}"/>
  </bookViews>
  <sheets>
    <sheet name="Rekapitulace" sheetId="10" r:id="rId1"/>
    <sheet name="SO 000" sheetId="3" r:id="rId2"/>
    <sheet name="SO 001" sheetId="4" r:id="rId3"/>
    <sheet name="SO 101.1" sheetId="5" r:id="rId4"/>
    <sheet name="SO 101.2" sheetId="6" r:id="rId5"/>
    <sheet name="SO 181" sheetId="7" r:id="rId6"/>
    <sheet name="SO 182" sheetId="8" r:id="rId7"/>
    <sheet name="SO 191" sheetId="9" r:id="rId8"/>
    <sheet name="Seznam figur" sheetId="2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3" i="9" l="1"/>
  <c r="I8" i="9" s="1"/>
  <c r="I3" i="9" s="1"/>
  <c r="C16" i="10" s="1"/>
  <c r="O49" i="9"/>
  <c r="I49" i="9"/>
  <c r="I45" i="9"/>
  <c r="O45" i="9" s="1"/>
  <c r="I41" i="9"/>
  <c r="O41" i="9" s="1"/>
  <c r="I37" i="9"/>
  <c r="O37" i="9" s="1"/>
  <c r="I33" i="9"/>
  <c r="O33" i="9" s="1"/>
  <c r="O29" i="9"/>
  <c r="I29" i="9"/>
  <c r="I25" i="9"/>
  <c r="O25" i="9" s="1"/>
  <c r="I21" i="9"/>
  <c r="O21" i="9" s="1"/>
  <c r="I17" i="9"/>
  <c r="O17" i="9" s="1"/>
  <c r="I13" i="9"/>
  <c r="O13" i="9" s="1"/>
  <c r="I9" i="9"/>
  <c r="O9" i="9" s="1"/>
  <c r="I51" i="8"/>
  <c r="O51" i="8" s="1"/>
  <c r="I47" i="8"/>
  <c r="O47" i="8" s="1"/>
  <c r="O43" i="8"/>
  <c r="I43" i="8"/>
  <c r="I39" i="8"/>
  <c r="O39" i="8" s="1"/>
  <c r="I35" i="8"/>
  <c r="O35" i="8" s="1"/>
  <c r="I31" i="8"/>
  <c r="O31" i="8" s="1"/>
  <c r="I26" i="8"/>
  <c r="I17" i="8" s="1"/>
  <c r="I22" i="8"/>
  <c r="O22" i="8" s="1"/>
  <c r="I18" i="8"/>
  <c r="O18" i="8" s="1"/>
  <c r="I13" i="8"/>
  <c r="O13" i="8" s="1"/>
  <c r="I9" i="8"/>
  <c r="I8" i="8" s="1"/>
  <c r="I17" i="7"/>
  <c r="O17" i="7" s="1"/>
  <c r="I13" i="7"/>
  <c r="O13" i="7" s="1"/>
  <c r="I9" i="7"/>
  <c r="I8" i="7" s="1"/>
  <c r="I3" i="7" s="1"/>
  <c r="C14" i="10" s="1"/>
  <c r="I94" i="6"/>
  <c r="O94" i="6" s="1"/>
  <c r="I90" i="6"/>
  <c r="O90" i="6" s="1"/>
  <c r="I86" i="6"/>
  <c r="O86" i="6" s="1"/>
  <c r="I82" i="6"/>
  <c r="O82" i="6" s="1"/>
  <c r="O78" i="6"/>
  <c r="I78" i="6"/>
  <c r="I74" i="6"/>
  <c r="I73" i="6" s="1"/>
  <c r="I69" i="6"/>
  <c r="I68" i="6" s="1"/>
  <c r="I64" i="6"/>
  <c r="I63" i="6" s="1"/>
  <c r="I59" i="6"/>
  <c r="O59" i="6" s="1"/>
  <c r="I55" i="6"/>
  <c r="O55" i="6" s="1"/>
  <c r="I51" i="6"/>
  <c r="O51" i="6" s="1"/>
  <c r="I47" i="6"/>
  <c r="O47" i="6" s="1"/>
  <c r="I43" i="6"/>
  <c r="O43" i="6" s="1"/>
  <c r="I38" i="6"/>
  <c r="O38" i="6" s="1"/>
  <c r="I34" i="6"/>
  <c r="O34" i="6" s="1"/>
  <c r="I30" i="6"/>
  <c r="O30" i="6" s="1"/>
  <c r="O26" i="6"/>
  <c r="I26" i="6"/>
  <c r="I22" i="6"/>
  <c r="O22" i="6" s="1"/>
  <c r="I18" i="6"/>
  <c r="I17" i="6" s="1"/>
  <c r="I13" i="6"/>
  <c r="I8" i="6" s="1"/>
  <c r="O9" i="6"/>
  <c r="I9" i="6"/>
  <c r="I189" i="5"/>
  <c r="O189" i="5" s="1"/>
  <c r="I185" i="5"/>
  <c r="O185" i="5" s="1"/>
  <c r="I181" i="5"/>
  <c r="I172" i="5" s="1"/>
  <c r="I177" i="5"/>
  <c r="O177" i="5" s="1"/>
  <c r="I173" i="5"/>
  <c r="O173" i="5" s="1"/>
  <c r="I168" i="5"/>
  <c r="O168" i="5" s="1"/>
  <c r="I164" i="5"/>
  <c r="O164" i="5" s="1"/>
  <c r="O160" i="5"/>
  <c r="I160" i="5"/>
  <c r="I156" i="5"/>
  <c r="O156" i="5" s="1"/>
  <c r="I152" i="5"/>
  <c r="O152" i="5" s="1"/>
  <c r="I148" i="5"/>
  <c r="O148" i="5" s="1"/>
  <c r="I144" i="5"/>
  <c r="O144" i="5" s="1"/>
  <c r="I140" i="5"/>
  <c r="O140" i="5" s="1"/>
  <c r="I136" i="5"/>
  <c r="O136" i="5" s="1"/>
  <c r="I132" i="5"/>
  <c r="O132" i="5" s="1"/>
  <c r="I128" i="5"/>
  <c r="I127" i="5" s="1"/>
  <c r="I110" i="5"/>
  <c r="I123" i="5"/>
  <c r="O123" i="5" s="1"/>
  <c r="I119" i="5"/>
  <c r="O119" i="5" s="1"/>
  <c r="I115" i="5"/>
  <c r="O115" i="5" s="1"/>
  <c r="I111" i="5"/>
  <c r="O111" i="5" s="1"/>
  <c r="O106" i="5"/>
  <c r="I106" i="5"/>
  <c r="I102" i="5"/>
  <c r="O102" i="5" s="1"/>
  <c r="I98" i="5"/>
  <c r="O98" i="5" s="1"/>
  <c r="I94" i="5"/>
  <c r="O94" i="5" s="1"/>
  <c r="I90" i="5"/>
  <c r="O90" i="5" s="1"/>
  <c r="I86" i="5"/>
  <c r="O86" i="5" s="1"/>
  <c r="I82" i="5"/>
  <c r="O82" i="5" s="1"/>
  <c r="I78" i="5"/>
  <c r="O78" i="5" s="1"/>
  <c r="I74" i="5"/>
  <c r="O74" i="5" s="1"/>
  <c r="O70" i="5"/>
  <c r="I70" i="5"/>
  <c r="I66" i="5"/>
  <c r="O66" i="5" s="1"/>
  <c r="I62" i="5"/>
  <c r="O62" i="5" s="1"/>
  <c r="I58" i="5"/>
  <c r="O58" i="5" s="1"/>
  <c r="I54" i="5"/>
  <c r="O54" i="5" s="1"/>
  <c r="O50" i="5"/>
  <c r="I50" i="5"/>
  <c r="I46" i="5"/>
  <c r="O46" i="5" s="1"/>
  <c r="I42" i="5"/>
  <c r="O42" i="5" s="1"/>
  <c r="I38" i="5"/>
  <c r="O38" i="5" s="1"/>
  <c r="I34" i="5"/>
  <c r="O34" i="5" s="1"/>
  <c r="I30" i="5"/>
  <c r="O30" i="5" s="1"/>
  <c r="I25" i="5"/>
  <c r="O25" i="5" s="1"/>
  <c r="I21" i="5"/>
  <c r="O21" i="5" s="1"/>
  <c r="I17" i="5"/>
  <c r="O17" i="5" s="1"/>
  <c r="I13" i="5"/>
  <c r="O13" i="5" s="1"/>
  <c r="I9" i="5"/>
  <c r="O9" i="5" s="1"/>
  <c r="I50" i="4"/>
  <c r="O50" i="4" s="1"/>
  <c r="I46" i="4"/>
  <c r="O46" i="4" s="1"/>
  <c r="I42" i="4"/>
  <c r="O42" i="4" s="1"/>
  <c r="I38" i="4"/>
  <c r="O38" i="4" s="1"/>
  <c r="I34" i="4"/>
  <c r="O34" i="4" s="1"/>
  <c r="I30" i="4"/>
  <c r="O30" i="4" s="1"/>
  <c r="O26" i="4"/>
  <c r="I26" i="4"/>
  <c r="I22" i="4"/>
  <c r="O22" i="4" s="1"/>
  <c r="I18" i="4"/>
  <c r="O18" i="4" s="1"/>
  <c r="I14" i="4"/>
  <c r="I13" i="4" s="1"/>
  <c r="I8" i="4"/>
  <c r="I3" i="4" s="1"/>
  <c r="C11" i="10" s="1"/>
  <c r="O9" i="4"/>
  <c r="I9" i="4"/>
  <c r="I57" i="3"/>
  <c r="O57" i="3" s="1"/>
  <c r="I53" i="3"/>
  <c r="O53" i="3" s="1"/>
  <c r="I49" i="3"/>
  <c r="O49" i="3" s="1"/>
  <c r="O45" i="3"/>
  <c r="I45" i="3"/>
  <c r="I41" i="3"/>
  <c r="O41" i="3" s="1"/>
  <c r="I37" i="3"/>
  <c r="O37" i="3" s="1"/>
  <c r="I33" i="3"/>
  <c r="O33" i="3" s="1"/>
  <c r="I29" i="3"/>
  <c r="O29" i="3" s="1"/>
  <c r="I25" i="3"/>
  <c r="O25" i="3" s="1"/>
  <c r="I21" i="3"/>
  <c r="O21" i="3" s="1"/>
  <c r="I17" i="3"/>
  <c r="O17" i="3" s="1"/>
  <c r="I13" i="3"/>
  <c r="I8" i="3" s="1"/>
  <c r="I3" i="3" s="1"/>
  <c r="C10" i="10" s="1"/>
  <c r="O9" i="3"/>
  <c r="I9" i="3"/>
  <c r="D16" i="10" l="1"/>
  <c r="E16" i="10" s="1"/>
  <c r="I42" i="6"/>
  <c r="I3" i="6" s="1"/>
  <c r="C13" i="10" s="1"/>
  <c r="O181" i="5"/>
  <c r="O9" i="7"/>
  <c r="D14" i="10" s="1"/>
  <c r="E14" i="10" s="1"/>
  <c r="O53" i="9"/>
  <c r="I30" i="8"/>
  <c r="I3" i="8" s="1"/>
  <c r="C15" i="10" s="1"/>
  <c r="E15" i="10" s="1"/>
  <c r="I8" i="5"/>
  <c r="O64" i="6"/>
  <c r="O9" i="8"/>
  <c r="D15" i="10" s="1"/>
  <c r="O13" i="6"/>
  <c r="D13" i="10" s="1"/>
  <c r="O69" i="6"/>
  <c r="O18" i="6"/>
  <c r="O74" i="6"/>
  <c r="O13" i="3"/>
  <c r="D10" i="10" s="1"/>
  <c r="E10" i="10" s="1"/>
  <c r="O128" i="5"/>
  <c r="D12" i="10" s="1"/>
  <c r="O14" i="4"/>
  <c r="D11" i="10" s="1"/>
  <c r="E11" i="10" s="1"/>
  <c r="I29" i="5"/>
  <c r="O26" i="8"/>
  <c r="E13" i="10" l="1"/>
  <c r="I3" i="5"/>
  <c r="C12" i="10" s="1"/>
  <c r="E12" i="10" l="1"/>
  <c r="C7" i="10" s="1"/>
  <c r="C6" i="10"/>
</calcChain>
</file>

<file path=xl/sharedStrings.xml><?xml version="1.0" encoding="utf-8"?>
<sst xmlns="http://schemas.openxmlformats.org/spreadsheetml/2006/main" count="1645" uniqueCount="578">
  <si>
    <t>EstiCon</t>
  </si>
  <si>
    <t xml:space="preserve">Firma: </t>
  </si>
  <si>
    <t>Rekapitulace ceny</t>
  </si>
  <si>
    <t>Stavba: 011 - III/3321 MILOVICE, REKONSTRUKCE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</si>
  <si>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</si>
  <si>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</si>
  <si>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</si>
  <si>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</si>
  <si>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</si>
  <si>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</si>
  <si>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</si>
  <si>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</si>
  <si>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Všeobecné a ostatní náklady</t>
  </si>
  <si>
    <t>SO 001</t>
  </si>
  <si>
    <t>Kácení dřevin a náhradní výsadba</t>
  </si>
  <si>
    <t>SO 101.1</t>
  </si>
  <si>
    <t>Komunikace III/3321</t>
  </si>
  <si>
    <t>SO 101.2</t>
  </si>
  <si>
    <t>Komunikace III/3321 - příčné a podélné propustky</t>
  </si>
  <si>
    <t>SO 181</t>
  </si>
  <si>
    <t>Přechodné dopravní značení během výstavby a DIO</t>
  </si>
  <si>
    <t>SO 182</t>
  </si>
  <si>
    <t>Oprava objízných tras</t>
  </si>
  <si>
    <t>SO 191</t>
  </si>
  <si>
    <t>Trvalé dopravní značení</t>
  </si>
  <si>
    <t>Soupis prací objektu</t>
  </si>
  <si>
    <t>S</t>
  </si>
  <si>
    <t>Stavba:</t>
  </si>
  <si>
    <t>011</t>
  </si>
  <si>
    <t>III/3321 MILOVICE, REKONSTRUKCE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</si>
  <si>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</si>
  <si>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</si>
  <si>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</si>
  <si>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</si>
  <si>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</si>
  <si>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</si>
  <si>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</si>
  <si>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</si>
  <si>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</si>
  <si>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</si>
  <si>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</si>
  <si>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</si>
  <si>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</si>
  <si>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</si>
  <si>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</si>
  <si>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</si>
  <si>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</si>
  <si>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02510</t>
  </si>
  <si>
    <t>ZKOUŠENÍ MATERIÁLŮ ZKUŠEBNOU ZHOTOVITELE</t>
  </si>
  <si>
    <t>KPL</t>
  </si>
  <si>
    <t>OTSKP ~ 2025</t>
  </si>
  <si>
    <t>PP</t>
  </si>
  <si>
    <t>Provedení kontrolních příp. průzkazních zkoušek betonového recyklátu pro využití do sanační vrstvy aktivní zóny zemní pláně. Četnost zkoušek se bude řídit ČSN 73 6133 příp. ČSN 73 6126-1. Uvažovaný recyklát ze směsi betonu (Rc2) dle TP 210.</t>
  </si>
  <si>
    <t>VV</t>
  </si>
  <si>
    <t>Zkoušky RSM 1 = 1,000 [A]</t>
  </si>
  <si>
    <t>TS</t>
  </si>
  <si>
    <t>Položka zahrnuje:
- veškeré náklady spojené s objednatelem požadovanými zkouškami
Položka nezahrnuje:
- x</t>
  </si>
  <si>
    <t>02620</t>
  </si>
  <si>
    <t>ZKOUŠENÍ KONSTRUKCÍ A PRACÍ NEZÁVISLOU ZKUŠEBNOU</t>
  </si>
  <si>
    <t>Zahrnuje veškeré náklady spojené s objednatelem požadovanými zkouškami. Předpokládané zkoušky (statická zatěžovací zkouška, jádrové vývrty, sondy, apod.). Dle určení TDI. Čerpání se souhlasem TDI.</t>
  </si>
  <si>
    <t>Předpokládaný počet 24 = 24,000 [A]_x000D_
Celkové množství = 24,000</t>
  </si>
  <si>
    <t>zahrnuje veškeré náklady spojené s objednatelem požadovanými zkouškami</t>
  </si>
  <si>
    <t>02730</t>
  </si>
  <si>
    <t/>
  </si>
  <si>
    <t>POMOC PRÁCE ZŘÍZ NEBO ZAJIŠŤ OCHRANU INŽENÝRSKÝCH SÍTÍ</t>
  </si>
  <si>
    <t>Zajištění/ochránění inženýrských sítí během realizace stavby dle požadavků správců. Fyzická ochrana vedení inž sítí. Jedná se zejména o příčné křížení inženýrských sítí s dotčenou komunikace v řešené trase.
Nutné vytyčení všech podzemních sítí v celé stavbě s protokolárním zápisem příslušných správců. Přesnou polohu podzemních vedení ověřit ručně kopanými sondami.
Kopané sondy na ověření průběhu podzemních sítí, v počtu 5 ks.
O velikosti 1 x 1 x 2,0 m, kopáno ručně</t>
  </si>
  <si>
    <t>Ochrana inženýrských sítí 1 = 1,000 [A]</t>
  </si>
  <si>
    <t>Položka zahrnuje:
- veškeré náklady spojené s ochranou inženýrských sítí
Položka nezahrnuje:
- x</t>
  </si>
  <si>
    <t>02780</t>
  </si>
  <si>
    <t>POMOC PRÁCE ZŘÍZ NEBO ZAJIŠŤ ZEMNÍKY A SKLÁDKY</t>
  </si>
  <si>
    <t>Veškeré poplatky spojené s nutným zřízením a odstraněním mezideponie pro skladování stavebního materiálu (beton, frézing, zemina) pro následné zpětné využití na stavbě. _x000D_
_x000D_
Položka zahrnuje nájemné, dočasné uložení a uvedení pozemku do původního stavu.</t>
  </si>
  <si>
    <t>Zřízení mezideponie 1 = 1,000 [A]</t>
  </si>
  <si>
    <t>Položka zahrnuje:
- veškeré náklady spojené s objednatelem požadovanými zařízeními
Položka nezahrnuje:
- poplatky za získanou nebo uloženou zeminu</t>
  </si>
  <si>
    <t>02821</t>
  </si>
  <si>
    <t>PRŮZKUMNÉ PRÁCE ARCHEOLOGICKÉ NA POVRCHU</t>
  </si>
  <si>
    <t>HOD</t>
  </si>
  <si>
    <t>Odhadovaný počet hodin na stavbě 32 = 32,000 [A]</t>
  </si>
  <si>
    <t>Položka zahrnuje:
- veškeré náklady spojené s objednatelem požadovanými pracemi
Položka nezahrnuje:
- x</t>
  </si>
  <si>
    <t>02911</t>
  </si>
  <si>
    <t>OSTATNÍ POŽADAVKY - GEODETICKÉ ZAMĚŘENÍ</t>
  </si>
  <si>
    <t>HM</t>
  </si>
  <si>
    <t>Položka obsahuje veškeré geodetické práce na stavbě.</t>
  </si>
  <si>
    <t>Geodetické práce před výstavbou - vytyčení stavby 33,7 = 33,700 [A]_x000D_
Geodetické práce během výstavby 33,7 = 33,700 [B]_x000D_
Geodetické práce po výstavbě - zaměření skutečného provedení 33,7 = 33,700 [C]_x000D_
Celkové množství = 101,100</t>
  </si>
  <si>
    <t>zahrnuje veškeré náklady spojené s objednatelem požadovanými pracemi</t>
  </si>
  <si>
    <t>02943</t>
  </si>
  <si>
    <t>OSTATNÍ POŽADAVKY - VYPRACOVÁNÍ RDS</t>
  </si>
  <si>
    <t>Vypracování dokumentace RDS dle požadavků zhotovitele stavby (3D povrchy, podrobné vytyčení, apod.). RDS bude vypracována v elektronické verzi na flash disku a 3 x tištěně._x000D_
_x000D_
Vypracování realizační dokumentace stavby (RDS) a to v následujícím rozsahu:
Dokumentace skutečného provedení se předává v tištěné podobě (3 paré) a v digitální přes cloudové úložiště nebo na datovém nosiči dle platných směrnic.</t>
  </si>
  <si>
    <t>1 = 1,000 [A]</t>
  </si>
  <si>
    <t>02944</t>
  </si>
  <si>
    <t>OSTAT POŽADAVKY - DOKUMENTACE SKUTEČ PROVEDENÍ V DIGIT FORMĚ</t>
  </si>
  <si>
    <t>Vypracování dokumentace skutečného provedení stavby (DSPS) a to v následujícím rozsahu:
Dokumentace skutečného provedení se předává v tištěné podobě (3 paré) a v digitální přes cloudové úložiště nebo na datovém nosiči dle platných směrnic.</t>
  </si>
  <si>
    <t>Dokumentace skutečného provedení stavby (DSPS) 1 = 1,000 [A]</t>
  </si>
  <si>
    <t>02945</t>
  </si>
  <si>
    <t>OSTAT POŽADAVKY - GEOMETRICKÝ PLÁN</t>
  </si>
  <si>
    <t>Vyhotovení geometrického plánu dle požadavku investora stavby.</t>
  </si>
  <si>
    <t>20 = 20,000 [A]</t>
  </si>
  <si>
    <t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</si>
  <si>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02946</t>
  </si>
  <si>
    <t>OSTAT POŽADAVKY - FOTODOKUMENTACE</t>
  </si>
  <si>
    <t>Zajištění video a fotodokumentace všech objízdných tras v rámci stavby a přilehlých nemovitostí v těsné blízko stavby, které by mohly být stavbou dotčeny. Dále bude pořizována průběžná fotodokumentace stavby, která bude odevzdána digitálně investorovi stavby.</t>
  </si>
  <si>
    <t>Před stavbou 1 = 1,000 [A]_x000D_
Po stavbě 1 = 1,000 [B]_x000D_
Celkové množství = 2,000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</si>
  <si>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</si>
  <si>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02960</t>
  </si>
  <si>
    <t>R</t>
  </si>
  <si>
    <t>OSTATNÍ POŽADAVKY - PYROTECHNICKÝ PRŮZKUM A DOZOR PŘI PROVÁDĚNÍ ZEMNÍCH PRACÍ, VČETNĚ PŘÍPRAVNÝCH PRACÍ</t>
  </si>
  <si>
    <t>R ~ položka</t>
  </si>
  <si>
    <t>Vzhledem k úmístění v perimetru bývalého vojenského letiště Boží dar je možný výskyt nevybuchlé munice. _x000D_
Pyrotechnický dozor/průzkum. Prověření zájmového místa. Přítomnost pyrotechnika na stavbě.</t>
  </si>
  <si>
    <t>Odhadovaný počet hodin na stavbě 40 = 40,000 [A]</t>
  </si>
  <si>
    <t>zahrnuje veškeré náklady spojené s objednatelem požadovaným dozorem</t>
  </si>
  <si>
    <t>02991</t>
  </si>
  <si>
    <t>OSTATNÍ POŽADAVKY - INFORMAČNÍ TABULE</t>
  </si>
  <si>
    <t>KUS</t>
  </si>
  <si>
    <t>Náklady na zřízení a udržování informačních tabulí s údaji o stavbě s textem dle vzoru objednatele. Po ukončení stavby jejich odstranění.</t>
  </si>
  <si>
    <t>Dle popisu 4 = 4,000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</si>
  <si>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</si>
  <si>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</si>
  <si>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</si>
  <si>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Kompletní zajištění zařízení staveniště včetně poplatků za nájem pozemku.</t>
  </si>
  <si>
    <t>Položka zahrnuje:
 objednatelem povolené náklady na pořízení (event. pronájem), provozování, udržování a likvidaci zhotovitelova zařízení
Položka nezahrnuje:
- x</t>
  </si>
  <si>
    <t>029611</t>
  </si>
  <si>
    <t>OSTATNÍ POŽADAVKY - ODBORNÝ DOZOR</t>
  </si>
  <si>
    <t>Případná účast odborné dozoru zoologa při realizaci kácení stromů v případě výskytu habitatů (živočichů)</t>
  </si>
  <si>
    <t>Odhadovaný počet hodin 16 = 16,000 [A]</t>
  </si>
  <si>
    <t>1</t>
  </si>
  <si>
    <t>Zemní práce</t>
  </si>
  <si>
    <t>11120</t>
  </si>
  <si>
    <t>ODSTRANĚNÍ KŘOVIN</t>
  </si>
  <si>
    <t>M2</t>
  </si>
  <si>
    <t>Kácení zapojených porostů dřevin proběhne v období vegetačního klidu. Štěpkování. Odvoz na skládku. Včetně uložení na skládku a skládkovného.</t>
  </si>
  <si>
    <t>Plocha zapojeného porostu 1373 = 1373,000 [A]</t>
  </si>
  <si>
    <t>Položka zahrnuje:
- odstranění křovin a stromů do průměru 100 mm
- dopravu dřevin bez ohledu na vzdálenost
- spálení na hromadách nebo štěpkování
Položka nezahrnuje:
- x</t>
  </si>
  <si>
    <t>11201</t>
  </si>
  <si>
    <t>KÁCENÍ STROMŮ D KMENE DO 0,5M S ODSTRANĚNÍM PAŘEZŮ</t>
  </si>
  <si>
    <t>Odměřeno planimetricky v programu AutoCad ze situační výkresů stavby a vzorových příčných řezů_x000D_
Kácení stromů včetně vyjímečného odstranění pařezů, které zasahují do kontstrukčních vrstev vozovky.  Dřevo bude odvezeno na deponii určenou objednatelem. Větve budou seštěpkovány a rovněž odvezeny na deponii objednatele. Zásyp po pařezech zeminou vhodnou. Likvidace pařezů na skládku včetně skládkovného._x000D_
Část dřevní hmoty po kácení dřevin číslo 13, 15, 19, 20 a větve z ořezu dubu letního číslo 25 budou použity na zbudování broukoviště na parcele č. KN 1702 v k. ú. Milovice nad Labem. Stanoviště pro vybudování broukoviště je vyznačeno v mapové příloze, která je součástí dokladové části dokumentace.</t>
  </si>
  <si>
    <t>Kácení stromů D&lt;0,5m včetně pařezů 10 = 10,000 [A]_x000D_
Celkové množství = 10,000</t>
  </si>
  <si>
    <t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</si>
  <si>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</t>
  </si>
  <si>
    <t>KÁCENÍ STROMŮ D KMENE DO 0,9M S ODSTRANĚNÍM PAŘEZŮ</t>
  </si>
  <si>
    <t>Odměřeno planimetricky v programu AutoCad ze situační výkresů stavby a vzorových příčných řezů_x000D_
Dřevina č.19_x000D_
Kácení stromu včetně vyjímečného odstranění pařezů, které zasahují do konstrukčních vrstev vozovky.  Dřevo bude odvezeno na deponii určenou objednatelem. Větve budou seštěpkovány a rovněž odvezeny na deponii objednatele. Zásyp po pařezech zeminou vhodnou. Likvidace pařezů na skládku včetně skládkovného._x000D_
Část dřevní hmoty po kácení dřeviny č. 19 bude použita na zbudování broukoviště na parcele č. KN 1702 v k. ú. Milovice nad Labem. Stanoviště pro vybudování broukoviště je vyznačeno v mapové příloze, která je součástí dokladové části dokumentace.</t>
  </si>
  <si>
    <t>Kácení stromů D&gt;0,5m a zároveň D&lt;0,9m včetně pařezů 1 = 1,000 [A]</t>
  </si>
  <si>
    <t>11211</t>
  </si>
  <si>
    <t>KÁCENÍ STROMŮ D KMENE DO 0,5M</t>
  </si>
  <si>
    <t>Odměřeno planimetricky v programu AutoCad ze situační výkresů stavby a vzorových příčných řezů_x000D_
Kácení stromů bez ostranění pařezu.  Dřevo bude odvezeno na deponii určenou objednatelem. Větve budou seštěpkovány a rovněž odvezeny na deponii objednatele. _x000D_
Část dřevní hmoty po kácení dřevin číslo 13, 15, 19, 20 a větve z ořezu dubu letního číslo 25 budou použity na zbudování broukoviště na parcele č. KN 1702 v k. ú. Milovice nad Labem. Stanoviště pro vybudování broukoviště je vyznačeno v mapové příloze, která je součástí dokladové části dokumentace.</t>
  </si>
  <si>
    <t>Počet kusů 27 = 27,000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</si>
  <si>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</t>
  </si>
  <si>
    <t>18461</t>
  </si>
  <si>
    <t>MULČOVÁNÍ</t>
  </si>
  <si>
    <t>Odměřeno planimetricky v programu AutoCad ze situační výkresů stavby a vzorových příčných řezů
Mulčování vysazených rostlin při tl. mulče do 100 mm v rovině nebo na svahu do 1:5, výsadbové mísy</t>
  </si>
  <si>
    <t>dle specifikace v sadových úpravách 30*1,0*1,0 = 30,000 [A]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</si>
  <si>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</si>
  <si>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184722</t>
  </si>
  <si>
    <t>ZDRAVOTNÍ ŘEZ VĚTVÍ STROMŮ KMENE D DO 90CM</t>
  </si>
  <si>
    <t>Odměřeno planimetricky v programu AutoCad ze situační výkresů stavby a vzorových příčných řezů_x000D_
Zdravotní ořez větví zasahující do průjezdného profilu.</t>
  </si>
  <si>
    <t>ošetření - zdravotní řez 9 = 9,000 [A]</t>
  </si>
  <si>
    <t>Položka zahrnuje:
- odstranění větví suchých a odumírajících
- odstranění větví nevhodných po stránce tvaru a budoucího vývoje koruny
- odstranění větví napadených patogenními organismy
- odstranění větví se silně sníženou vitalitou
- odstranění sekundárních výhonů
Položka nezahrnuje:
- x</t>
  </si>
  <si>
    <t>18481</t>
  </si>
  <si>
    <t>OCHRANA STROMŮ BEDNĚNÍM</t>
  </si>
  <si>
    <t>Odměřeno planimetricky v programu AutoCad ze situační výkresů stavby a vzorových příčných řezů_x000D_
ochrana ponechávaných stromů dle ČSN 83 9061</t>
  </si>
  <si>
    <t>dle situace stávajícího stavu _x000D_
průměrné bednění na jeden strom 4*2*0,4 = 3,200 [B]_x000D_
odhad ponechávaných stromů 5 = 5,000 [C]_x000D_
Celkové množství B*C = 16,000</t>
  </si>
  <si>
    <t>Položka zahrnuje:
- veškerý materiál, výrobky a polotovary, včetně mimostaveništní a vnitrostaveništní dopravy (rovněž přesuny), včetně naložení a složení, případně s uložením
Položka nezahrnuje:
- x</t>
  </si>
  <si>
    <t>184B11</t>
  </si>
  <si>
    <t>VYSAZOVÁNÍ STROMŮ LISTNATÝCH S BALEM OBVOD KMENE DO 8CM, VÝŠ DO 1,2M</t>
  </si>
  <si>
    <t>Náhradní výsadba dle požadavku SPOLEČNÉHO ROZHODNUTÍ vydané AOPK ČR, které je součástí dokladové části. 
Ke kompenzaci ekologické újmy vzniklé pokácením dřevin a zapojeného porostu v rámci stavby dojde k náhradní výsadbě, a to 30 ks řízků z vrchních prutů topolu černého s označením č. 10 (s obvodem kmene ve výčetní výšce 270cm) ve vzdálenosti od sebe minimálně 15m. 
Podrobná specifikace v příloze D.1.1 SO 001 Technická zpráva a v dokladové části.</t>
  </si>
  <si>
    <t>30 ks řízků z Topolu Černého č. 10 30 = 30,000 [A]</t>
  </si>
  <si>
    <t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</si>
  <si>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18510</t>
  </si>
  <si>
    <t>ÚKRYTY Z KMENŮ - ZŘÍZENÍ BROUKOVIŠTĚ</t>
  </si>
  <si>
    <t>Část dřevní hmoty po kácení dřevin číslo 13, 15, 19, 20 a větve z ořezu dubu letního číslo 25 budou použity na zbudování broukoviště na parcele č. KN 1702 v k. ú. Milovice nad Labem. Stanoviště pro vybudování broukoviště je vyznačeno v mapové příloze, která je součástí dokladové části dokumentace.  _x000D_
Na broukoviště bude použito minimálně 5 m3 dřevní hmoty, a to v poměru: 60 % kmenů (o průměru 30-80 cm) různých délek (od 1 do 3 m) zapuštěných do 1/3 do země, 20 % silnějších větví (o průměru cca 15-25 cm) seskládaných na sebe, 15 % slabších větví (o průměru cca 5-15 cm) seskládaných na sebe a 5 % kamene z výkopových prací. Detailní provedení bude předem konzultováno se Správou._x000D_
Kompletní položka pro zřízení broukoviště včetně nařezání na požadované délky, výkopových prací vč. skládkovného, odborného sestavení, dopravy apod.</t>
  </si>
  <si>
    <t>Položka zahrnuje
- veškerý materiál, výrobky a polotovary, včetně mimostaveništní a vnitrostaveništní dopravy (rovněž přesuny), včetně naložení a složení, případně s uložením
Položka nezahrnuje:
- x</t>
  </si>
  <si>
    <t>18600</t>
  </si>
  <si>
    <t>ZALÉVÁNÍ VODOU</t>
  </si>
  <si>
    <t>M3</t>
  </si>
  <si>
    <t>Odměřeno planimetricky v programu AutoCad ze situační výkresů stavby a vzorových příčných řezů
zalití vodou 5l/ks</t>
  </si>
  <si>
    <t>dle specifikace v sadových úpravách (0,1*2+0,05*4)*30 = 12,000 [A]_x000D_
Celkové množství = 12,000</t>
  </si>
  <si>
    <t>015111</t>
  </si>
  <si>
    <t>POPLATKY ZA LIKVIDACI ODPADŮ NEKONTAMINOVANÝCH - 17 05 04  VYTĚŽENÉ ZEMINY A HORNINY -  I. TŘÍDA TĚŽITELNOSTI</t>
  </si>
  <si>
    <t>T</t>
  </si>
  <si>
    <t>Odměřeno planimetricky v programu AutoCad ze situační výkresů stavby a vzorových příčných řezů_x000D_
Vytěžená zemina z odkopů pro zřízení konstrukčních vrstev komunikace, čištění krajnic, příkopů a hloubení rýh.
Všechny dopravy na skládku</t>
  </si>
  <si>
    <t>z pol. č. 12373.1 5862,175*2,1 = 12310,568 [A]_x000D_
z pol. č. 12373.2 590,670*2,1 = 1240,407 [B]_x000D_
z pol. č. 12920 984,450*2,1 = 2067,345 [C]_x000D_
z pol. č. 12930 (6151,93-1273,63)*2,1 = 10244,430 [D]_x000D_
z pol. č. 13273 20*2,1 = 42,000 [E]_x000D_
Celkové množství = 25904,750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</si>
  <si>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</si>
  <si>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2</t>
  </si>
  <si>
    <t>Odměřeno planimetricky v programu AutoCad ze situační výkresů stavby a vzorových příčných řezů_x000D_
Vytěžená zemina z odkopů pro zřízení sanace aktivní zóny zemní pláně. 
Všechny dopravy na skládku</t>
  </si>
  <si>
    <t>z pol. č. 12373.3 14212,914*2,1 = 29847,119 [A]_x000D_
Celkové množství = 29847,119</t>
  </si>
  <si>
    <t>015130</t>
  </si>
  <si>
    <t>POPLATKY ZA LIKVIDACI ODPADŮ NEKONTAMINOVANÝCH - 17 03 02  VYBOURANÝ ASFALTOVÝ BETON BEZ DEHTU</t>
  </si>
  <si>
    <t>Odměřeno planimetricky v programu AutoCad ze situační výkresů stavby a vzorových příčných řezů_x000D_
Frézování asfaltových vrstev v místě účelových komunikací v st. 967 a st. 1016 zatřízených jako T3 a T4 (viz. V7). Tento materiál bude odvez na skládku. _x000D_
Obsah benzo(a)pyrenu je nižší než 50 mg/kg, zařazuje se vyfrézovaný asfalt pod kód 17 03 02 jako ostatní odpad._x000D_
Všechny dopravy na skládku</t>
  </si>
  <si>
    <t>z pol. 11372.2 25*2,3 = 57,500 [A]_x000D_
Celkové množství = 57,500</t>
  </si>
  <si>
    <t>015140</t>
  </si>
  <si>
    <t>POPLATKY ZA LIKVIDACI ODPADŮ NEKONTAMINOVANÝCH - 17 01 01  BETON Z DEMOLIC OBJEKTŮ, ZÁKLADŮ TV</t>
  </si>
  <si>
    <t>Odměřeno planimetricky v programu AutoCad ze situační výkresů stavby a vzorových příčných řezů_x000D_
Uvažována ztráta 20% při recyklaci betonu (nevyhovující frakce, prach, ztráta při drcení)_x000D_
Všechny dopravy na skládku</t>
  </si>
  <si>
    <t>Odpad z recyklace (prach, nevhodná frakce, kontaminace) (1902,671+1159,897)*0,2*2,5 = 1531,284 [A]_x000D_
Celkové množství = 1531,284</t>
  </si>
  <si>
    <t>015330</t>
  </si>
  <si>
    <t>POPLATKY ZA LIKVIDACI ODPADŮ NEKONTAMINOVANÝCH - 17 05 04  KAMENNÁ SUŤ</t>
  </si>
  <si>
    <t>Vytěžená štěrkodrť příp. ŠP z odkopů pro zřízení konstrukčních vrstev komunikace. 
Všechny položky zahrnutí dopravu na skládku_x000D_
Všechny dopravy na skládku</t>
  </si>
  <si>
    <t>z pol. č. 11332 5227,946*2,3 = 12024,276 [A]_x000D_
Celkové množství = 12024,276</t>
  </si>
  <si>
    <t>11315</t>
  </si>
  <si>
    <t>ODSTRANĚNÍ KRYTU ZPEVNĚNÝCH PLOCH Z BETONU</t>
  </si>
  <si>
    <t>Odměřeno planimetricky v programu AutoCad ze situačních výkresů stavby a vzorových příčných řezů._x000D_
Vybourání stávajícího betonového krytu vozovky.  Materiál bude odvezen na mezideponii a recyklován na místě příp. na místo uvažované zhotovitelem stavby pro recyklaci betonů. Betonový recyklát bude druhotně využit na stavbě do sanační vrstvy zemní pláně. _x000D_
Včetně dopravy a uložení na místo určení.</t>
  </si>
  <si>
    <t>Odstranění krytu z betonu - III/3321 _x000D_
st. 943 - 1275 m 332*7,02*0,18 = 419,515 [A]_x000D_
st. 1275 - 1522 m 247*7,02*0,15 = 260,091 [B]_x000D_
st. 1522 - 1805 m 283*7,03*0,28 = 557,057 [C]_x000D_
st. 1805 - 2033 m 228*7*0,19 = 303,240 [D]_x000D_
st. 2033 - 2263 m 230*7,01*0,225 = 362,768 [E]_x000D_
Celkové množství = 1902,671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</si>
  <si>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</si>
  <si>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11317</t>
  </si>
  <si>
    <t>ODSTRAN KRYTU ZPEVNĚNÝCH PLOCH Z DLAŽEB KOSTEK</t>
  </si>
  <si>
    <t>Odměřeno planimetricky v programu AutoCad ze situační výkresů stavby a vzorových příčných řezů_x000D_
Vybourání stávajícího krytu vozovky z dlažebních žulových kostek K10. Odkup zhotovitelem stavby. _x000D_
25,8m3 bude odvezeno na mezideponii, očištěno a využito v místě KŘIŽ st. 1177 m na usměrněné nároží křižovatky_x000D_
Včetně dopravy.</t>
  </si>
  <si>
    <t>Odstranění žul. kostek _x000D_
st. 814 - 943 m 129*7,49*0,1 = 96,621 [A]_x000D_
st. 2263 - 2535 m 272*7,29*0,1 = 198,288 [B]_x000D_
st. 2535 - 2809 m 274*7,59*0,1 = 207,966 [C]_x000D_
st. 2809 - 3031 m 222*7,58*0,1 = 168,276 [D]_x000D_
st. 3031 - 3253 m 222*7,46*0,1 = 165,612 [E]_x000D_
st. 3253 - 3367 m 113,7*7,52*0,1 = 85,502 [F]_x000D_
Celkové množství = 922,265</t>
  </si>
  <si>
    <t>11332</t>
  </si>
  <si>
    <t>ODSTRANĚNÍ PODKLADŮ ZPEVNĚNÝCH PLOCH Z KAMENIVA NESTMELENÉHO</t>
  </si>
  <si>
    <t>Odměřeno planimetricky v programu AutoCad ze situační výkresů stavby a vzorových příčných řezů_x000D_
Odstranění štěrkových a štěrkopískových podkladních vrstev stávající vozovky _x000D_
Včetně dopravy a uložení na skládku.</t>
  </si>
  <si>
    <t>Odstranění ŠD/ŠP - III/3321 _x000D_
st. 0 - 143 m (V2) 143*8,61*0,22 = 270,871 [A]_x000D_
st. 143 - 363 m (V3) 220*8,41*0,11 = 203,522 [B]_x000D_
st. 363 - 602 m (V4) 239*8,22*0,04 = 78,583 [C]_x000D_
st. 602 - 814 m (V5) 212*8,35*0,14 = 247,828 [D]_x000D_
st. 814 - 943 m (V6) 129*8,19*0,2 = 211,302 [E]_x000D_
st. 943 - 1275 m (V8) 332*7,72*0,17 = 435,717 [F]_x000D_
st. 1275 - 1522 m (V10) 247*7,72*0,3 = 572,052 [G]_x000D_
st. 1522 - 1805 m (V11) 283*7,73*0,17 = 371,890 [H]_x000D_
st. 1805 - 2033 m (V12) 228*7,70*0,21 = 368,676 [I]_x000D_
st. 2033 - 2263 m (V13) 230*7,71*0,26 = 461,058 [J]_x000D_
st. 2263 - 2535 m (V14) 272*7,99*0,2 = 434,656 [K]_x000D_
st. 2535 - 2809 m (V15) 274*8,29*0,2 = 454,292 [L]_x000D_
st. 2809 - 3031 m (V16) 222*8,28*0,2 = 367,632 [M]_x000D_
st. 3031 - 3253 m (V17) 222*8,16*0,2 = 362,304 [N]_x000D_
st. 3253 - 3367 m (V18) 113,7*8,22*0,2 = 186,923 [O]_x000D_
Mezisoučet = 5027,306 [P]_x000D_
Odstranění ŠD - křiž. st. 1177 _x000D_
KŘIŽ st. 1177 m 912*0,22 = 200,640 [V]_x000D_
Celkové množství = 5227,946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</si>
  <si>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</si>
  <si>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11335</t>
  </si>
  <si>
    <t>ODSTRANĚNÍ PODKLADU ZPEVNĚNÝCH PLOCH Z BETONU</t>
  </si>
  <si>
    <t>OTSKP ~ 2024</t>
  </si>
  <si>
    <t>Odměřeno planimetricky v programu AutoCad ze situačních výkresů stavby a vzorových příčných řezů._x000D_
Vybourání stávajících podkladních betonových vrstev vozovky.  Materiál bude odvezen na mezideponii a recyklován na místě příp. na místo uvažované zhotovitelem stavby pro recyklaci betonů. Betonový recyklát bude druhotně využit na stavbě do sanační vrstvy zemní pláně. _x000D_
Včetně dopravy a uložení na místo určení.</t>
  </si>
  <si>
    <t>Odstranění podkladu z betonu - III/3321 _x000D_
st. 0 - 143 m (V2) 143*8,11*0,14 = 162,362 [A]_x000D_
st. 143 - 363 m (V3) 220*7,91*0,15 = 261,030 [B]_x000D_
st. 363 - 602 m (V4) 239*7,72*0,19 = 350,565 [C]_x000D_
st. 602 - 814 m (V5) 212*7,85*0,20 = 332,840 [D]_x000D_
Mezisoučet = 1106,797 [E]_x000D_
Odstranění podkladu z betonu - křiž. st. 1177 _x000D_
KŘIŽ st. 1177 m 885*0,06 = 53,100 [F]_x000D_
Celkové množství = 1159,897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</si>
  <si>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</si>
  <si>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11354</t>
  </si>
  <si>
    <t>ODSTRANĚNÍ OBRUB Z KRAJNÍKŮ</t>
  </si>
  <si>
    <t>M</t>
  </si>
  <si>
    <t>Odstranění žulových krajníků v místě účelových komunikací v st. 976 m - st. 1011_x000D_
Odkup zhotovitelem stavby.</t>
  </si>
  <si>
    <t>vytrhání obrub vč. likvidace 35 = 35,000 [A]_x000D_
Celkové množství = 35,000</t>
  </si>
  <si>
    <t>11372</t>
  </si>
  <si>
    <t>FRÉZOVÁNÍ ZPEVNĚNÝCH PLOCH ASFALTOVÝCH</t>
  </si>
  <si>
    <t>Odměřeno planimetricky v programu AutoCad ze situační výkresů stavby a vzorových příčných řezů_x000D_
Odvoz na mezideponii pro druhotné využití R-mat do krajnic.  Obsahuje veškerou manipulaci (uložení, naložení).  _x000D_
Včetně dopravy.</t>
  </si>
  <si>
    <t>Celoplošné frézování vozovky _x000D_
st. 0 - 143 m (V2) 143*7,91*0,04 = 45,245 [A]_x000D_
st. 143 - 363 m (V3) 220*7,71*0,06 = 101,772 [B]_x000D_
st. 363 - 602 m (V4) 239*7,52*0,09 = 161,755 [C]_x000D_
st. 602 - 814 m (V5) 212*7,65*0,06 = 97,308 [D]_x000D_
Mezisoučet = 406,080 [F]_x000D_
V místě křižovatek, ÚK a sjezdů _x000D_
ÚK. st. 273 m 35*0,10 = 3,500 [E]_x000D_
ÚK st. 423 m 18*0,10 = 1,800 [G]_x000D_
KŘIŽ st. 1177 m 867*0,12 = 104,040 [J]_x000D_
Celkové množství = 515,420</t>
  </si>
  <si>
    <t>Odměřeno planimetricky v programu AutoCad ze situační výkresů stavby a vzorových příčných řezů_x000D_
Frézování asfaltových vrstev v místě účelových komunikací v st. 967 a st. 1016 zatřízených jako T3 a T4 (viz. V7). Tento materiál bude odvez na skládku. _x000D_
Obsah benzo(a)pyrenu je nižší než 50 mg/kg, zařazuje se vyfrézovaný asfalt pod kód 17 03 02 jako ostatní odpad._x000D_
Včetně dopravy.</t>
  </si>
  <si>
    <t>V místě křižovatek, ÚK a sjezdů _x000D_
ÚK st. 967 m 117*0,10 = 11,700 [A]_x000D_
ÚK st. 1016 m 133*0,10 = 13,300 [B]_x000D_
Celkové množství = 25,000</t>
  </si>
  <si>
    <t>113765</t>
  </si>
  <si>
    <t>FRÉZOVÁNÍ DRÁŽKY PRŮŘEZU DO 600MM2 V ASFALTOVÉ VOZOVCE</t>
  </si>
  <si>
    <t>Odměřeno planimetricky v programu AutoCad ze situační výkresů stavby a vzorových příčných řezů_x000D_
Proříznutí spáry při napojení na začátku a konci stavby a v místě křižovatek a ÚK.</t>
  </si>
  <si>
    <t>Napojení na stáv. stav (ZÚ, KÚ, křižovatky, ÚK, sjezdy) 11,5+9,4+6,7+6+6+6,8+5,9+7,8+7,4 = 67,500 [A]_x000D_
Celkové množství = 67,500</t>
  </si>
  <si>
    <t>Položka zahrnuje:
- veškerou manipulaci s vybouranou sutí a s vybouranými hmotami vč. uložení na skládku.
Položka nezahrnuje:
- x</t>
  </si>
  <si>
    <t>12373</t>
  </si>
  <si>
    <t>ODKOP PRO SPOD STAVBU SILNIC A ŽELEZNIC TŘ. I</t>
  </si>
  <si>
    <t>Odměřeno planimetricky v programu AutoCad ze situační výkresů stavby a vzorových příčných řezů_x000D_
Odkop pro zřízení konstrukčních vrstev vozovky po úroveň zemní pláně vozovky_x000D_
Včetně dopravy</t>
  </si>
  <si>
    <t>Odkop na úroveň pláně - III/3321 _x000D_
st. 0 - 143 m (V2) 143*9,02*0,15 = 193,479 [A]_x000D_
st. 143 - 363 m (V3) 220*8,92*0,23 = 451,352 [B]_x000D_
st. 363 - 602 m (V4) 239*8,92*0,23 = 490,332 [C]_x000D_
st. 602 - 814 m (V5) 212*8,92*0,15 = 283,656 [D]_x000D_
st. 814 - 943 m (V6) 129*8,92*0,25 = 287,670 [E]_x000D_
st. 943 - 1275 m (V8) 332*8,92*0,20 = 592,288 [F]_x000D_
st. 1275 - 1522 m (V10) 247*8,92*0,1 = 220,324 [G]_x000D_
st. 1522 - 1805 m (V11) 283*8,92*0,1 = 252,436 [H]_x000D_
st. 1805 - 2033 m (V12) 228*8,92*0,15 = 305,064 [I]_x000D_
st. 2033 - 2263 m (V13) 230*8,92*0,07 = 143,612 [J]_x000D_
st. 2263 - 2535 m (V14) 272*8,92*0,25 = 606,560 [K]_x000D_
st. 2535 - 2809 m (V15) 274*9,43*0,25 = 645,955 [L]_x000D_
st. 2809 - 3031 m (V16) 222*9,15*0,25 = 507,825 [M]_x000D_
st. 3031 - 3253 m (V17) 222*9,02*0,25 = 500,610 [N]_x000D_
st. 3253 - 3367 m (V18) 113,7*9,04*0,25 = 256,962 [O]_x000D_
Mezisoučet = 5738,125 [P]_x000D_
Odkop na úroveň pláně - křiž. st. 1177m _x000D_
KŘIŽ st. 1177 m 827*0,15 = 124,050 [V]_x000D_
Celkové množství = 5862,175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</si>
  <si>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</si>
  <si>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Odměřeno planimetricky v programu AutoCad ze situační výkresů stavby a vzorových příčných řezů_x000D_
Odkop prostoru klínu pod nezpevněnými krajnicemi pro zřízení konstrukčních vrstev vozovky_x000D_
Včetně dopravy</t>
  </si>
  <si>
    <t>Odkop zeminy pod krajnicí 0,15*0,6*6563 = 590,670 [A]_x000D_
Celkové množství = 590,670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</si>
  <si>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</si>
  <si>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3</t>
  </si>
  <si>
    <t>Odměřeno planimetricky v programu AutoCad ze situační výkresů stavby a vzorových příčných řezů_x000D_
Odkop pro sanaci aktivní zóny zemní pláně v tl. 400mm._x000D_
Čerpání se souhlasem TDI na základě provedených zkoušek._x000D_
Do nsanační vrstvy bude primárně využita vyzískaná a následně zrecyklovaná CB vrstva stávající vozovky. Požadavky dle TP 210.</t>
  </si>
  <si>
    <t>Odkop pro sanaci aktivní zóny zemní pláně - III/3321 _x000D_
st. 0 - 143 m 143*10,30*0,40 = 589,160 [A]_x000D_
st. 143 - 363 m 220*10,20*0,40 = 897,600 [B]_x000D_
st. 363 - 602 m 239*10,20*0,40 = 975,120 [C]_x000D_
st. 602 - 814 m 212*10,20*0,40 = 864,960 [D]_x000D_
st. 814 - 943 m 129*10,20*0,40 = 526,320 [E]_x000D_
st. 943 - 1275 m 332*10,20*0,40 = 1354,560 [F]_x000D_
st. 1275 - 1522 m 247*10,20*0,40 = 1007,760 [G]_x000D_
st. 1522 - 1805 m 283*10,20*0,40 = 1154,640 [H]_x000D_
st. 1805 - 2033 m 228*10,20*0,40 = 930,240 [I]_x000D_
st. 2033 - 2263 m 230*10,20*0,40 = 938,400 [J]_x000D_
st. 2263 - 2535 m 272*10,20*0,40 = 1109,760 [K]_x000D_
st. 2535 - 2809 m 274*10,71*0,40 = 1173,816 [L]_x000D_
st. 2809 - 3031 m 222*10,43*0,40 = 926,184 [M]_x000D_
st. 3031 - 3253 m 222*10,30*0,40 = 914,640 [N]_x000D_
st. 3253 - 3367 m 113,7*10,32*0,40 = 469,354 [O]_x000D_
Mezisoučet = 13832,514 [P]_x000D_
Odkop pro sanaci aktivní zóny zemní pláně - křiž. st. 1177m _x000D_
KŘIŽ st. 1177 m 951*0,40 = 380,400 [V]_x000D_
Celkové množství = 14212,914</t>
  </si>
  <si>
    <t>12573</t>
  </si>
  <si>
    <t>VYKOPÁVKY ZE ZEMNÍKŮ A SKLÁDEK TŘ. I</t>
  </si>
  <si>
    <t>Odměřeno planimetricky v programu AutoCad ze situační výkresů stavby a vzorových příčných řezů_x000D_
Vykopávky z mezideponie stavby pro uložení materiálu do krajnic a vykopávky betonu z mezideponie pro recyklaci betonu.</t>
  </si>
  <si>
    <t>z pol. 11372.1 515,42 = 515,420 [B]_x000D_
Beton z mezideponie pro R-mat 1902,671+1159,897 = 3062,568 [A]_x000D_
Pro ohumusování svahů 8490,85*0,15 = 1273,628 [C]_x000D_
Dlažební kostky z mezideponie 25,8 = 25,800 [D]_x000D_
Celkové množství = 4877,416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</si>
  <si>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</si>
  <si>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12843</t>
  </si>
  <si>
    <t>PŘEDRCENÍ VÝKOPKU TŘ. II</t>
  </si>
  <si>
    <t>Odměřeno planimetricky v programu AutoCad ze situačních výkresů stavby a vzorových příčných řezů._x000D_
Recyklace betonu vyzískaného ze stávajících konstrukčních vrstev. _x000D_
Recyklovaný materiál bude splňovat požadavky dle TP 210 Užití recyklovaných stavebních demoličních materiálů do pozemních komunikací</t>
  </si>
  <si>
    <t>Uvažované množství R-mat pro recyklovanou vrstvu (1902,671+1159,897) = 3062,568 [B]_x000D_
Celkové množství = 3062,568</t>
  </si>
  <si>
    <t>Položka zahrnuje:
- předrcení výkopku dané třídy zeminy
Položka nezahrnuje:
-  žádnou manipulaci s výkopkem (nakládání, doprava)</t>
  </si>
  <si>
    <t>12920</t>
  </si>
  <si>
    <t>ČIŠTĚNÍ KRAJNIC OD NÁNOSU</t>
  </si>
  <si>
    <t>Odměřeno planimetricky v programu AutoCad ze situační výkresů stavby a vzorových příčných řezů_x000D_
Včetně dopravy a uložení na skládku.
Odstranění stávajících krajnic v tl. 200mm (uvažováno 150mm krajnice a 50mm přerostlého drnu)</t>
  </si>
  <si>
    <t>Odstranění stáv. krajnic v šířce 0,75m 6563*0,75*0,2 = 984,450 [A]_x000D_
Celkové množství = 984,450</t>
  </si>
  <si>
    <t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</si>
  <si>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12930</t>
  </si>
  <si>
    <t>ČIŠTĚNÍ PŘÍKOPŮ OD NÁNOSU</t>
  </si>
  <si>
    <t>Odměřeno planimetricky v programu AutoCad ze situační výkresů stavby a vzorových příčných řezů_x000D_
Včetně dopravy a uložení na skládku.
Čistění, reprofilace a prohloubení příkopů na trase</t>
  </si>
  <si>
    <t>Čištění, reprofilace a prohloubení příkopů _x000D_
LEVÁ STRANA _x000D_
st. 20m - st 36m 16*1,2 = 19,200 [A]_x000D_
st. 46m - st 260m 214*1,25 = 267,500 [B]_x000D_
st. 282m - st. 418m 136*1,39 = 189,040 [C]_x000D_
st. 427m - st. 1239m 807*1,04 = 839,280 [D]_x000D_
st. 1246m - st. 1921m 676*0,97 = 655,720 [E]_x000D_
st. 1934m - st. 2529m 591*1,19 = 703,290 [F]_x000D_
st. 2571m - st. 3367m 800*0,97 = 776,000 [G]_x000D_
Mezisoučet = 3450,030 [I]_x000D_
PRAVÁ STRANA _x000D_
st. 97m - st. 120m 46*0,76 = 34,960 [H]_x000D_
st. 141m - st. 947m 806*0,9 = 725,400 [J]_x000D_
st. 1040m - st. 1137m 97*0,75 = 72,750 [K]_x000D_
st. 1194m - st. 1920m 729*0,9 = 656,100 [L]_x000D_
st. 1932m - st. 1980m 48*1,04 = 49,920 [M]_x000D_
st. 1988m - st. 2075m 88*0,97 = 85,360 [N]_x000D_
st. 2270m - st. 2545m 275*1,15 = 316,250 [O]_x000D_
st. 2552m - st. 2937m 378*1,32 = 498,960 [P]_x000D_
st. 3040m - st. 3280m 240*0,8 = 192,000 [Q]_x000D_
st. 3289m - st. 3367m 78*0,9 = 70,200 [R]_x000D_
Celkové množství = 6151,930</t>
  </si>
  <si>
    <t>13273</t>
  </si>
  <si>
    <t>HLOUBENÍ RÝH ŠÍŘ DO 2M PAŽ I NEPAŽ TŘ. I</t>
  </si>
  <si>
    <t>Odměřeno planimetricky v programu AutoCad ze situační výkresů stavby a vzorových příčných řezů_x000D_
Hloubení rýh pro vsakovací žebra v místě příkopů. _x000D_
Včetně dopravy.</t>
  </si>
  <si>
    <t>Výkop pro vsakovací žebra 10*0,5*1,0*4 = 20,000 [A]_x000D_
Celkové množství = 20,000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</si>
  <si>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</si>
  <si>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</si>
  <si>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</si>
  <si>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Odměřeno planimetricky v programu AutoCad ze situační výkresů stavby a vzorových příčných řezů_x000D_
Uložení odpadu na skládce zhotovitele.</t>
  </si>
  <si>
    <t>pol. č. 12373.1 5862,175 = 5862,175 [A]_x000D_
pol. č. 12373.2 590,670 = 590,670 [B]_x000D_
pol. č. 12373.3 14212,914 = 14212,914 [C]_x000D_
pol. č. 13273 20 = 20,000 [D]_x000D_
Celkové množství = 20685,759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</si>
  <si>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</si>
  <si>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</si>
  <si>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</si>
  <si>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Odměřeno planimetricky v programu AutoCad ze situační výkresů stavby a vzorových příčných řezů_x000D_
Únosný podklad pod krajnice – nenamrzavý materiál – zhutněno</t>
  </si>
  <si>
    <t>V místě krajnic š. 0,50m _x000D_
Únosný nenamrzavý materiál pod krajnice (0,50*0,10)*6563 = 328,150 [A]_x000D_
Celkové množství = 328,150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</si>
  <si>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</si>
  <si>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</si>
  <si>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</si>
  <si>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Odměřeno planimetricky v programu AutoCad ze situační výkresů stavby a vzorových příčných řezů</t>
  </si>
  <si>
    <t>Zhutnění pod sanací aktivní zóny zemní pláně - III/3321 _x000D_
st. 0 - 143 m 143*10,30 = 1472,900 [A]_x000D_
st. 143 - 363 m 220*10,20 = 2244,000 [B]_x000D_
st. 363 - 602 m 239*10,20 = 2437,800 [C]_x000D_
st. 602 - 814 m 212*10,20 = 2162,400 [D]_x000D_
st. 814 - 943 m 129*10,20 = 1315,800 [E]_x000D_
st. 943 - 1275 m 332*10,20 = 3386,400 [F]_x000D_
st. 1275 - 1522 m 247*10,20 = 2519,400 [G]_x000D_
st. 1522 - 1805 m 283*10,20 = 2886,600 [H]_x000D_
st. 1805 - 2033 m 228*10,20 = 2325,600 [I]_x000D_
st. 2033 - 2263 m 230*10,20 = 2346,000 [J]_x000D_
st. 2263 - 2535 m 272*10,20 = 2774,400 [K]_x000D_
st. 2535 - 2809 m 274*10,71 = 2934,540 [L]_x000D_
st. 2809 - 3031 m 222*10,43 = 2315,460 [M]_x000D_
st. 3031 - 3253 m 222*10,30 = 2286,600 [N]_x000D_
st. 3253 - 3367 m 113,7*10,32 = 1173,384 [O]_x000D_
Mezisoučet = 34581,284 [P]_x000D_
Zhutnění pod sanací aktivní zóny zemní pláně - křiž. st. 1177m _x000D_
KŘIŽ st. 1177 m 951 = 951,000 [V]_x000D_
Celkové množství = 35532,284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</si>
  <si>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</si>
  <si>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</si>
  <si>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</si>
  <si>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Odměřeno planimetricky v programu AutoCad ze situační výkresů stavby a vzorových příčných řezů. _x000D_
Rozprostření zeminy a ornice na přilehlém svahu přikopu. Bude využita vrchní zemina z reprofilace příkopů po sejmutí drnu, která bude odvezena na mezideponii a protříděna. Včetně dopravy z mezideponie stavby určené zhotovitelem. (&gt;50m)</t>
  </si>
  <si>
    <t>LEVÁ STRANA - plocha přilehlého svahu příkopu (16+214+136+807+676+591+800)*1,35 = 4374,000 [A]_x000D_
PRAVÁ STRANA - plocha přilehlého svahu příkopu (46+806+97+729+48+88+275+378+240+78)*1,35 = 3759,750 [B]_x000D_
LEVÁ STRANA - plocha svahu násypů 20 = 20,000 [C]_x000D_
PRAVÁ STRANA - plocha svahu násypů 20+(196+106)*1,05 = 337,100 [D]_x000D_
Celkové množství = 8490,850</t>
  </si>
  <si>
    <t>Položka zahrnuje:
- nutné přemístění ornice z dočasných skládek vzdálených do 50m
- rozprostření ornice v předepsané tloušťce ve svahu přes 1:5
Položka nezahrnuje:
- x</t>
  </si>
  <si>
    <t>Základy</t>
  </si>
  <si>
    <t>21150</t>
  </si>
  <si>
    <t>SANAČNÍ ŽEBRA Z KAMENIVA</t>
  </si>
  <si>
    <t>Odměřeno planimetricky v programu AutoCad ze situační výkresů stavby a vzorových příčných řezů. _x000D_
Vsakovací žebra v místě příkopů z HDK 16/32.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</si>
  <si>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</si>
  <si>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21197</t>
  </si>
  <si>
    <t>OPLÁŠTĚNÍ ODVODŇOVACÍCH ŽEBER Z GEOTEXTILIE</t>
  </si>
  <si>
    <t>Odměřeno planimetricky v programu AutoCad ze situační výkresů stavby a vzorových příčných řezů. _x000D_
Filtrační geotextilie v místě vsakovací žebra v místě příkopů z HDK 16/32.</t>
  </si>
  <si>
    <t>Výkop pro vsakovací žebra (0,5*2+1*2)*10*4 = 120,000 [A]_x000D_
Celkové množství = 120,000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</si>
  <si>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</si>
  <si>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21452</t>
  </si>
  <si>
    <t>SANAČNÍ VRSTVY Z KAMENIVA DRCENÉHO</t>
  </si>
  <si>
    <t>Odměřeno planimetricky v programu AutoCad ze situační výkresů stavby a vzorových příčných řezů_x000D_
Sanace aktivní zóny zemní pláně v tl. 400mm ŠDb fr. 0/125 příp. recyklovaný stavební materiál dle TP 210. Včetně zhutnění. _x000D_
Do sanace aktivní zóny zemní pláně bude primárně využit betonový recyklát ze stávající vozovky. V této položce je započítáno doplnění mimo bet. recyklát. _x000D_
Čerpání se souhlasem TDI na základě provedených zkoušek.</t>
  </si>
  <si>
    <t>Sanace zemní pláně v tl. 400mm _x000D_
Celkový objem sanace zemní pláně (výpočet viz. pol. 12373.3) 14212,914 = 14212,914 [A]_x000D_
Celkový objem betonového recyklátu (viz. pol. 11315 a 11335) (1902,671+1159,897)*0,8 = 2450,054 [B]_x000D_
Celkové množství A-B = 11762,860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</si>
  <si>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</si>
  <si>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214612</t>
  </si>
  <si>
    <t>SEPARAČNÍ GEOTEXTILIE S2 S NEVÝZNAMNOU FILTRAČNÍ FUNKCÍ</t>
  </si>
  <si>
    <t>Navržená netkaná separační geotextilie musí splňovat minimální požadavky dle TP 97 typu S2. Plošná hmotnost 400 - 500 g/m2</t>
  </si>
  <si>
    <t>Plocha geotextilie pod sanaci zemní pláně _x000D_
st. 0 - 143 m 143*10,30 = 1472,900 [A]_x000D_
st. 143 - 363 m 220*10,20 = 2244,000 [B]_x000D_
st. 363 - 602 m 239*10,20 = 2437,800 [C]_x000D_
st. 602 - 814 m 212*10,20 = 2162,400 [D]_x000D_
st. 814 - 943 m 129*10,20 = 1315,800 [E]_x000D_
st. 943 - 1275 m 332*10,20 = 3386,400 [F]_x000D_
st. 1275 - 1522 m 247*10,20 = 2519,400 [G]_x000D_
st. 1522 - 1805 m 283*10,20 = 2886,600 [H]_x000D_
st. 1805 - 2033 m 228*10,20 = 2325,600 [I]_x000D_
st. 2033 - 2263 m 230*10,20 = 2346,000 [J]_x000D_
st. 2263 - 2535 m 272*10,20 = 2774,400 [K]_x000D_
st. 2535 - 2809 m 274*10,71 = 2934,540 [L]_x000D_
st. 2809 - 3031 m 222*10,43 = 2315,460 [M]_x000D_
st. 3031 - 3253 m 222*10,30 = 2286,600 [N]_x000D_
st. 3253 - 3367 m 113,7*10,32 = 1173,384 [O]_x000D_
Mezisoučet = 34581,284 [P]_x000D_
Odkop pro sanaci aktivní zóny zemní pláně - křiž. st. 1177m _x000D_
KŘIŽ st. 1177 m 951 = 951,000 [V]_x000D_
Celkové množství = 35532,284</t>
  </si>
  <si>
    <t>Položka zahrnuje:
- dodávku předepsané geotextilie
- úpravu, očištění a ochranu podkladu
- přichycení k podkladu, případně zatížení
- úpravy spojů a zajištění okrajů
- úpravy pro odvodnění
- nutné přesahy  (nezapočítávají se do výměry)
- mimostaveništní a vnitrostaveništní dopravu
Položka nezahrnuje:
- x</t>
  </si>
  <si>
    <t>5</t>
  </si>
  <si>
    <t>Komunikace</t>
  </si>
  <si>
    <t>56143G</t>
  </si>
  <si>
    <t>SMĚSI Z KAMENIVA STMELENÉ CEMENTEM  SC C 8/10 TL. DO 150MM</t>
  </si>
  <si>
    <t>Odměřeno planimetricky v programu AutoCad ze situační výkresů stavby a vzorových příčných řezů_x000D_
Směs stmelená cementem SC C 8/10  v tl. 150 mm dle ČSN EN 14 227-1 (ČSN 736124-1)._x000D_
Včetně nařezání pro vytvoření menších smršťovacích celků pro zamezení prokopírování trhlin. Včetně ošetření (např. kropením, zakrytí textilií, apod.)</t>
  </si>
  <si>
    <t>SC C 8/10 - komunikace III_3321 _x000D_
st. 0 - 143 m 143*7,24 = 1035,320 [A]_x000D_
st. 143 - 363 m 220*7,14 = 1570,800 [B]_x000D_
st. 363 - 602 m 239*7,14 = 1706,460 [C]_x000D_
st. 602 - 814 m 212*7,14 = 1513,680 [D]_x000D_
st. 814 - 943 m 129*7,14 = 921,060 [E]_x000D_
st. 943 - 1275 m 332*7,14 = 2370,480 [F]_x000D_
st. 1275 - 1522 m 247*7,14 = 1763,580 [G]_x000D_
st. 1522 - 1805 m 283*7,14 = 2020,620 [H]_x000D_
st. 1805 - 2033 m 228*7,14 = 1627,920 [I]_x000D_
st. 2033 - 2263 m 230*7,14 = 1642,200 [J]_x000D_
st. 2263 - 2535 m 272*7,14 = 1942,080 [K]_x000D_
st. 2535 - 2809 m 274*7,65 = 2096,100 [L]_x000D_
st. 2809 - 3031 m 222*7,37 = 1636,140 [M]_x000D_
st. 3031 - 3253 m 222*7,24 = 1607,280 [N]_x000D_
st. 3253 - 3367 m 113,7*7,26 = 825,462 [O]_x000D_
Mezisoučet = 24279,182 [P]_x000D_
SC C 8/10 - v místě křižovatek, ÚK a sjezdů _x000D_
KŘIŽ st. 1177 m 681 = 681,000 [V]_x000D_
Celkové množství = 24960,182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</si>
  <si>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</si>
  <si>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56333</t>
  </si>
  <si>
    <t>VOZOVKOVÉ VRSTVY ZE ŠTĚRKODRTI TL. DO 150MM</t>
  </si>
  <si>
    <t>Odměřeno planimetricky v programu AutoCad ze situační výkresů stavby a vzorových příčných řezů_x000D_
Horní podkladní vrtva ze Šterkodrti ŠDa fr. 0/32 v tl. 150mm dle ČSN EN 13 285 (ČSN 736126-1).</t>
  </si>
  <si>
    <t>ŠDa fr. 0/32 - KŘIŽ st. 1177 m 191+16+51 = 258,000 [A]_x000D_
Celkové množství = 258,000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</si>
  <si>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</si>
  <si>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56335</t>
  </si>
  <si>
    <t>VOZOVKOVÉ VRSTVY ZE ŠTĚRKODRTI TL. DO 250MM</t>
  </si>
  <si>
    <t>Odměřeno planimetricky v programu AutoCad ze situační výkresů stavby a vzorových příčných řezů_x000D_
Spodní podkladní vrtva ze Šterkodrti ŠDa fr. 0/63 v tl. 250mm dle ČSN EN 13 285 (ČSN 736126-1).</t>
  </si>
  <si>
    <t>ŠDa fr. 0/63 - komunikace III_3321 _x000D_
st. 0 - 143 m 143*9,02 = 1289,860 [A]_x000D_
st. 143 - 363 m 220*8,92 = 1962,400 [B]_x000D_
st. 363 - 602 m 239*8,92 = 2131,880 [C]_x000D_
st. 602 - 814 m 212*8,92 = 1891,040 [D]_x000D_
st. 814 - 943 m 129*8,92 = 1150,680 [E]_x000D_
st. 943 - 1275 m 332*8,92 = 2961,440 [F]_x000D_
st. 1275 - 1522 m 247*8,92 = 2203,240 [G]_x000D_
st. 1522 - 1805 m 283*8,92 = 2524,360 [H]_x000D_
st. 1805 - 2033 m 228*8,92 = 2033,760 [I]_x000D_
st. 2033 - 2263 m 230*8,92 = 2051,600 [J]_x000D_
st. 2263 - 2535 m 272*8,92 = 2426,240 [K]_x000D_
st. 2535 - 2809 m 274*9,43 = 2583,820 [L]_x000D_
st. 2809 - 3031 m 222*9,15 = 2031,300 [M]_x000D_
st. 3031 - 3253 m 222*9,02 = 2002,440 [N]_x000D_
st. 3253 - 3367 m 113,7*9,04 = 1027,848 [O]_x000D_
Mezisoučet = 30271,908 [P]_x000D_
SC C 8/10 - v místě křižovatek, ÚK a sjezdů _x000D_
KŘIŽ st. 1177 m 778+191+16+51 = 1036,000 [V]_x000D_
Celkové množství = 31307,908</t>
  </si>
  <si>
    <t>56360</t>
  </si>
  <si>
    <t>VOZOVKOVÉ VRSTVY Z RECYKLOVANÉHO MATERIÁLU</t>
  </si>
  <si>
    <t>Odměřeno planimetricky v programu AutoCad ze situační výkresů stavby a vzorových příčných řezů
Zpevnění stávajících hospodářských sjezdů z R-mat v tl. 200mm_x000D_
R-materiál – Jedná se o více jak 95 % asfaltových materiálů (Ra), s max. obsahem 5 % hm. ostatních recyklovaných materiálů (Rc+Rb+Ru+X+Y+FL).</t>
  </si>
  <si>
    <t>Hospodářské sjezdy (16+21+17+64+25+21+26+25)*0,2 = 43,000 [A]_x000D_
Celkové množství = 43,000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</si>
  <si>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</si>
  <si>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Odměřeno planimetricky v programu AutoCad ze situačních výkresů stavby a vzorových příčných řezů._x000D_
Sanace aktivní zóny zemní pláně v tl. 400mm z betonového recyklátu ze stávající vozovky. _x000D_
Součástí položky je naložení na dopravní prostředek z místa recyklace, doprava na stavby a uložení a zhutnění sanační vrstvy. Je uvažována ztráta 20% (nevyhovující frakce, prach, ztráta při drcení)_x000D_
Recyklovaný materiál bude splňovat požadavky dle TP 210 Užití recyklovaných stavebních demoličních materiálů do pozemních komunikací</t>
  </si>
  <si>
    <t>Uvažované množství R-mat pro recyklovanou vrstvu (1902,671+1159,897)*0,8 = 2450,054 [B]_x000D_
Celkové množství = 2450,054</t>
  </si>
  <si>
    <t>56963</t>
  </si>
  <si>
    <t>ZPEVNĚNÍ KRAJNIC Z RECYKLOVANÉHO MATERIÁLU TL DO 150MM</t>
  </si>
  <si>
    <t>Odměřeno planimetricky v programu AutoCad ze situační výkresů stavby a vzorových příčných řezů_x000D_
Nezpevněná krajnice šířky 0,75 m bude provedena z R-materiálu fr. 0/22 (v souladu s TP 210) tl. 150 mm. Materiál bude získán z vyfrézovaných vrstev vozovky příp. doplněn o nový materiál. Uvažovaný objem využitého materiálu z frézování = 515,42 m3. Bude nutný nákup R-mat v množství min. 222,92 m3 pro zhotovení krajnic. (celkový potřebý objem 732,34m3)_x000D_
_x000D_
R-materiál – Jedná se o více jak 95 % asfaltových materiálů (Ra), s max. obsahem 5 % hm. ostatních recyklovaných materiálů (Rc+Rb+Ru+X+Y+FL).</t>
  </si>
  <si>
    <t>Nezpevněné krajnice z R-mat _x000D_
Zhotovení nezpevněných krajnic v šířce 0,75m 6563*0,75 = 4922,250 [A]_x000D_
Celkové množství = 4922,250</t>
  </si>
  <si>
    <t>572213</t>
  </si>
  <si>
    <t>SPOJOVACÍ POSTŘIK Z EMULZE DO 0,5KG/M2</t>
  </si>
  <si>
    <t>Pod ACO 11+ 23246,828 = 23246,828 [A]_x000D_
Pod ACL 16 + 23765,833 = 23765,833 [C]_x000D_
Celkové množství = 47012,661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</si>
  <si>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</si>
  <si>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</si>
  <si>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</si>
  <si>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Odměřeno planimetricky v programu AutoCad ze situační výkresů stavby a vzorových příčných řezů_x000D_
Asfaltový beton pro obrusné vrstvy ACO 11+ 50/70 v tl. 40 mm dle ČSN EN 13 108-1 (ČSN 736121).</t>
  </si>
  <si>
    <t>ACO 11+ - komunikace III_3321 _x000D_
st. 0 - 143 m 143*6,62 = 946,660 [A]_x000D_
st. 143 - 363 m 220*6,52 = 1434,400 [B]_x000D_
st. 363 - 602 m 239*6,52 = 1558,280 [C]_x000D_
st. 602 - 814 m 212*6,52 = 1382,240 [D]_x000D_
st. 814 - 943 m 129*6,52 = 841,080 [E]_x000D_
st. 943 - 1275 m 332*6,52 = 2164,640 [F]_x000D_
st. 1275 - 1522 m 247*6,52 = 1610,440 [G]_x000D_
st. 1522 - 1805 m 283*6,52 = 1845,160 [H]_x000D_
st. 1805 - 2033 m 228*6,52 = 1486,560 [I]_x000D_
st. 2033 - 2263 m 230*6,52 = 1499,600 [J]_x000D_
st. 2263 - 2535 m 272*6,52 = 1773,440 [K]_x000D_
st. 2535 - 2809 m 274*7,03 = 1926,220 [L]_x000D_
st. 2809 - 3031 m 222*6,75 = 1498,500 [M]_x000D_
st. 3031 - 3253 m 222*6,62 = 1469,640 [N]_x000D_
st. 3253 - 3367 m 113,7*6,64 = 754,968 [O]_x000D_
Mezisoučet = 22191,828 [P]_x000D_
ACO 11+ - v místě křižovatek, ÚK a sjezdů _x000D_
ÚK st. 131 m 89 = 89,000 [Q]_x000D_
ÚK. st. 273 m 56 = 56,000 [R]_x000D_
ÚK st. 967 m 112 = 112,000 [T]_x000D_
ÚK st. 1016 m 105 = 105,000 [U]_x000D_
KŘIŽ st. 1177 m 623 = 623,000 [V]_x000D_
ÚK st. 1926 m 29 = 29,000 [S]_x000D_
ÚK st. 1927 m 41 = 41,000 [W]_x000D_
Celkové množství = 23246,828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</si>
  <si>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</si>
  <si>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</si>
  <si>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</si>
  <si>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Odměřeno planimetricky v programu AutoCad ze situační výkresů stavby a vzorových příčných řezů_x000D_
Asfaltový beton pro ložné vrstvy ACL 16+ 50/70 v tl. 60 mm dle ČSN EN 13 108-1 (ČSN 736121).</t>
  </si>
  <si>
    <t>ACL 16+ - komunikace III_3321 _x000D_
st. 0 - 143 m 143*6,77 = 968,110 [A]_x000D_
st. 143 - 363 m 220*6,67 = 1467,400 [B]_x000D_
st. 363 - 602 m 239*6,67 = 1594,130 [C]_x000D_
st. 602 - 814 m 212*6,67 = 1414,040 [D]_x000D_
st. 814 - 943 m 129*6,67 = 860,430 [E]_x000D_
st. 943 - 1275 m 332*6,67 = 2214,440 [F]_x000D_
st. 1275 - 1522 m 247*6,67 = 1647,490 [G]_x000D_
st. 1522 - 1805 m 283*6,67 = 1887,610 [H]_x000D_
st. 1805 - 2033 m 228*6,67 = 1520,760 [I]_x000D_
st. 2033 - 2263 m 230*6,67 = 1534,100 [J]_x000D_
st. 2263 - 2535 m 272*6,67 = 1814,240 [K]_x000D_
st. 2535 - 2809 m 274*7,18 = 1967,320 [L]_x000D_
st. 2809 - 3031 m 222*6,90 = 1531,800 [M]_x000D_
st. 3031 - 3253 m 222*6,77 = 1502,940 [N]_x000D_
st. 3253 - 3367 m 113,7*6,79 = 772,023 [O]_x000D_
Mezisoučet = 22696,833 [P]_x000D_
ACL 16+ - v místě křižovatek, ÚK a sjezdů _x000D_
ÚK st. 131 m 91 = 91,000 [Q]_x000D_
ÚK. st. 273 m 58 = 58,000 [R]_x000D_
ÚK st. 967 m 114 = 114,000 [T]_x000D_
ÚK st. 1016 m 107 = 107,000 [U]_x000D_
KŘIŽ st. 1177 m 632 = 632,000 [V]_x000D_
ÚK st. 1926 m 31 = 31,000 [S]_x000D_
ÚK st. 1927 m 43 = 43,000 [W]_x000D_
Celkové množství = 23772,833</t>
  </si>
  <si>
    <t>574E46</t>
  </si>
  <si>
    <t>ASFALTOVÝ BETON PRO PODKLADNÍ VRSTVY ACP 16+, 16S TL. 50MM</t>
  </si>
  <si>
    <t>Odměřeno planimetricky v programu AutoCad ze situační výkresů stavby a vzorových příčných řezů_x000D_
Asfaltový beton pro podkladní vrstvy ACP 16+ 50/70 v tl. 50 mm dle ČSN EN 13 108-1 (ČSN 736121).</t>
  </si>
  <si>
    <t>ACL 16+ - komunikace III_3321 _x000D_
st. 0 - 143 m 143*6,92 = 989,560 [A]_x000D_
st. 143 - 363 m 220*6,82 = 1500,400 [B]_x000D_
st. 363 - 602 m 239*6,82 = 1629,980 [C]_x000D_
st. 602 - 814 m 212*6,82 = 1445,840 [D]_x000D_
st. 814 - 943 m 129*6,82 = 879,780 [E]_x000D_
st. 943 - 1275 m 332*6,82 = 2264,240 [F]_x000D_
st. 1275 - 1522 m 247*6,82 = 1684,540 [G]_x000D_
st. 1522 - 1805 m 283*6,82 = 1930,060 [H]_x000D_
st. 1805 - 2033 m 228*6,82 = 1554,960 [I]_x000D_
st. 2033 - 2263 m 230*6,82 = 1568,600 [J]_x000D_
st. 2263 - 2535 m 272*6,82 = 1855,040 [K]_x000D_
st. 2535 - 2809 m 274*7,33 = 2008,420 [L]_x000D_
st. 2809 - 3031 m 222*7,05 = 1565,100 [M]_x000D_
st. 3031 - 3253 m 222*6,92 = 1536,240 [N]_x000D_
st. 3253 - 3367 m 113,7*6,94 = 789,078 [O]_x000D_
Mezisoučet = 23201,838 [P]_x000D_
ACL 16+ - v místě křižovatek, ÚK a sjezdů _x000D_
KŘIŽ st. 1177 m 642 = 642,000 [V]_x000D_
Celkové množství = 23843,838</t>
  </si>
  <si>
    <t>58221</t>
  </si>
  <si>
    <t>DLÁŽDĚNÉ KRYTY Z DROBNÝCH KOSTEK DO LOŽE Z KAMENIVA</t>
  </si>
  <si>
    <t>Odměřeno planimetricky v programu AutoCad ze situační výkresů stavby a vzorových příčných řezů_x000D_
Žulová kostka drobná K10 v místě nároží křižovatky včetně lože. Zalití spar MC. ČSN 73 6131. _x000D_
Využítí vyzískaných žulových kostek z krytu komunikace. Součástní této položky je i očištění, naložení a manipulace s vyzískaným materiálem pro uložení v nárožích křižovatky.</t>
  </si>
  <si>
    <t>KŘIŽ st. 1177 m 162+29 = 191,000 [A]_x000D_
Celkové množství = 191,000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</si>
  <si>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</si>
  <si>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9</t>
  </si>
  <si>
    <t>Ostatní konstrukce a práce</t>
  </si>
  <si>
    <t>917224</t>
  </si>
  <si>
    <t>SILNIČNÍ A CHODNÍKOVÉ OBRUBY Z BETONOVÝCH OBRUBNÍKŮ ŠÍŘ 150MM</t>
  </si>
  <si>
    <t>Odměřeno planimetricky v programu AutoCad ze situační výkresů stavby a vzorových příčných řezů_x000D_
Silniční obruba s podsádkou +10cm včetně betonového lože</t>
  </si>
  <si>
    <t>Betonová silniční obruba 150x250x1000 vč. lože 19+19 = 38,000 [A]_x000D_
Celkové množství = 38,000</t>
  </si>
  <si>
    <t>Položka zahrnuje:
- dodání a pokládku betonových obrubníků o rozměrech předepsaných zadávací dokumentací
- betonové lože i boční betonovou opěrku
Položka nezahrnuje:
- x</t>
  </si>
  <si>
    <t>91772</t>
  </si>
  <si>
    <t>OBRUBA Z DLAŽEBNÍCH KOSTEK DROBNÝCH</t>
  </si>
  <si>
    <t>Odměřeno planimetricky v programu AutoCad ze situační výkresů stavby a vzorových příčných řezů
Žulová dvojlinka š. 0,25m z kostky K10 do betonového lože včetně vysprarování. _x000D_
Využítí vyzískaných žulových kostek z krytu komunikace. Součástní této položky je i očištění, naložení a manipulace s vyzískaným materiálem pro uložení v nárožích křižovatky.</t>
  </si>
  <si>
    <t>KŘIŽ st. 1177 m (21+43)*2 = 128,000 [B]_x000D_
Celkové množství = 128,000</t>
  </si>
  <si>
    <t>Položka zahrnuje:
- dodání a pokládku jedné řady dlažebních kostek o rozměrech předepsaných zadávací dokumentací
- betonové lože i boční betonovou opěrku
Položka nezahrnuje:
- x</t>
  </si>
  <si>
    <t>919123</t>
  </si>
  <si>
    <t>ŘEZÁNÍ BETONOVÉHO KRYTU VOZOVEK TL DO 150MM</t>
  </si>
  <si>
    <t>Zaříznutí betonové vozovky v tl. 100mm 6+6+6,5 = 18,500 [A]</t>
  </si>
  <si>
    <t>Položka zahrnuje:
- řezání vozovkové vrstvy v předepsané tloušťce
- spotřeba vody
Položka nezahrnuje:
- x</t>
  </si>
  <si>
    <t>931325</t>
  </si>
  <si>
    <t>TĚSNĚNÍ DILATAČ SPAR ASF ZÁLIVKOU MODIFIK PRŮŘ DO 600MM2</t>
  </si>
  <si>
    <t>Odměřeno planimetricky v programu AutoCad ze situační výkresů stavby a vzorových příčných řezů_x000D_
Řezané spáry budou zpětně zality modifikovanou zálivkou</t>
  </si>
  <si>
    <t>Napojení na stáv. stav (ZÚ, KÚ, křižovatky, ÚK, sjezdy) [!113765] = 67,500 [A]_x000D_
Celkové množství = 67,500</t>
  </si>
  <si>
    <t>položka zahrnuje dodávku a osazení předepsaného materiálu, očištění ploch spáry před úpravou, očištění okolí spáry po úpravě
nezahrnuje těsnící profil</t>
  </si>
  <si>
    <t>935812</t>
  </si>
  <si>
    <t>ŽLABY A RIGOLY DLÁŽDĚNÉ Z KOSTEK DROBNÝCH DO BETONU TL 100MM</t>
  </si>
  <si>
    <t>Odměřeno planimetricky v programu AutoCad ze situační výkresů stavby a vzorových příčných řezů_x000D_
Žlab š. 0,60m včetně vypárování cementovou maltou.  _x000D_
Využítí vyzískaných žulových kostek z krytu komunikace. Součástní této položky je i očištění, naložení a manipulace s vyzískaným materiálem pro uložení v nárožích křižovatky.</t>
  </si>
  <si>
    <t>KŘIŽ st. 1177 m 55*0,6+30*0,6 = 51,000 [A]_x000D_
Celkové množství = 51,000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</si>
  <si>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</si>
  <si>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Vytěžená zemina
Všechny položky zahrnutí dopravu na skládku</t>
  </si>
  <si>
    <t>z pol. č. 13173 114,621*2,1 = 240,704 [G]_x000D_
z pol. č. 13273 146,802*2,1 = 308,284 [H]_x000D_
Celkové množství = 548,988</t>
  </si>
  <si>
    <t>Vybourání čela propustku. Uvažován ŽB. 
Všechny položky zahrnutí dopravu na skládku</t>
  </si>
  <si>
    <t>z pol. č. 96616 14,080*2,5 = 35,200 [B]_x000D_
z pol. č. 966357 0,1885*8,25*2,5+1*0,2*8,25*2,5 = 8,013 [A]_x000D_
Celkové množství = 43,213</t>
  </si>
  <si>
    <t>13173</t>
  </si>
  <si>
    <t>HLOUBENÍ JAM ZAPAŽ I NEPAŽ TŘ. I</t>
  </si>
  <si>
    <t>Odměřeno planimetricky v programu AutoCad ze situační výkresů stavby a vzorových příčných řezů
Hloubení jam pro zřízení příčných propustků. _x000D_
Včetně dopravy na skládku.</t>
  </si>
  <si>
    <t>Příčné propustky - výkopy pro trouby propustků _x000D_
příčný propustek v km 0,872 78 (3,6*10,70)-(3,14*0,55*0,55/4*8,25) = 36,561 [A]_x000D_
příčný propustek v km 2,080 00 3,4*13,90 = 47,260 [B]_x000D_
příčný propustek v km 2,680 00 2,80*11 = 30,800 [C]_x000D_
Celkové množství = 114,621</t>
  </si>
  <si>
    <t>Odměřeno planimetricky v programu AutoCad ze situační výkresů stavby a vzorových příčných řezů
Hloubení rýh pro zřízení podélných a příčných propustků. _x000D_
Včetně dopravy na skládku.</t>
  </si>
  <si>
    <t>Podélné propustky _x000D_
výkopy pro trouby propustků (1,0*1,3)*(10+21+10+8+12+13,5+8+7+8) = 126,750 [A]_x000D_
výkopy pro stabilizační prahy propustků (0,3*0,6)*(1,5+0,6+1,5)*2*9 = 11,664 [B]_x000D_
Příčné propustky - výkopy pro stabilizační prahy propustků _x000D_
příčný propustek v km 0,872 78 (0,4*1,1*1,9)*2 = 1,672 [D]_x000D_
příčný propustek v km 2,080 00 (0,4*1,1*1,9)*2 = 1,672 [C]_x000D_
příčný propustek v km 2,680 00 (0,4*1,1*1,7)*2 = 1,496 [E]_x000D_
Příčné propustky - výkop pro záhozy z lomového kamene _x000D_
příčný propustek v km 0,872 78 1,50*0,75*1 = 1,125 [F]_x000D_
příčný propustek v km 2,080 00 1,15*0,75*1 = 0,863 [G]_x000D_
příčný propustek v km 2,680 00 2,60*0,60*1 = 1,560 [I]_x000D_
Celkové množství = 146,802</t>
  </si>
  <si>
    <t>Odměřeno planimetricky v programu AutoCad ze situační výkresů stavby a vzorových příčných řezů
Uložení odpadu na skládce zhotovitele.</t>
  </si>
  <si>
    <t>pol. č. 13173 114,621 = 114,621 [A]_x000D_
pol. č. 13273 146,802 = 146,802 [B]_x000D_
Celkové množství = 261,423</t>
  </si>
  <si>
    <t>17481</t>
  </si>
  <si>
    <t>ZÁSYP JAM A RÝH Z NAKUPOVANÝCH MATERIÁLŮ</t>
  </si>
  <si>
    <t>Odměřeno planimetricky v programu AutoCad ze situační výkresů stavby a vzorových příčných řezů_x000D_
Štěrkopískový hutněný zásyp 0-22mm. _x000D_
Hutněno symetricky po vrstvách max. 150mm</t>
  </si>
  <si>
    <t>Příčné propustky _x000D_
zásyp příčného propustku v v km 0,872 78 1,29*12,10 = 15,609 [B]_x000D_
zásyp příčného propustku v km 2,080 00 2,2*12,30 = 27,060 [D]_x000D_
zásyp příčného propustku v km 2,680 00 1,83*10,20 = 18,666 [C]_x000D_
Celkové množství = 61,335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</si>
  <si>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</si>
  <si>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</si>
  <si>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</si>
  <si>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Odměřeno planimetricky v programu AutoCad ze situační výkresů stavby a vzorových příčných řezů
Zásyp o obsyp trubního vedení z ŠP 0/22</t>
  </si>
  <si>
    <t>Podélné propustky _x000D_
obsyp propustku ((1,0*0,8) -3,14*0,45*0,45/4)*(10+21+10+8+12+13,5+8+7+8) = 62,501 [A]_x000D_
Příčné propustky _x000D_
obrys trouby příčného propustku v v km 0,872 78 1,34*12,10 = 16,214 [B]_x000D_
Celkové množství = 78,715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</si>
  <si>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</si>
  <si>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Odměřeno planimetricky v programu AutoCad ze situační výkresů stavby a vzorových příčných řezů.</t>
  </si>
  <si>
    <t>Podélné propustky _x000D_
výkopy pro trouby propustků (1,0*1,3)*(10+21+10+8+12+13,5+8+7+8) = 126,750 [A]_x000D_
Příčné propustky - zhutnění pod troubu propustku _x000D_
příčný propustek v km 0,872 78 1,7*13,60 = 23,120 [D]_x000D_
příčný propustek v km 2,080 00 1,3*13,90 = 18,070 [C]_x000D_
příčný propustek v km 2,680 00 1,1*11 = 12,100 [E]_x000D_
Celkové množství = 180,040</t>
  </si>
  <si>
    <t>4</t>
  </si>
  <si>
    <t>Vodorovné konstrukce</t>
  </si>
  <si>
    <t>451315</t>
  </si>
  <si>
    <t>PODKLADNÍ A VÝPLŇOVÉ VRSTVY Z PROSTÉHO BETONU C30/37</t>
  </si>
  <si>
    <t>Odměřeno planimetricky v programu AutoCad ze situační výkresů stavby a vzorových příčných řezů
Lože pod dlažbu beton C 30/37 XF3 v min. tl. 100 mm pro odláždění</t>
  </si>
  <si>
    <t>Podélné propustky _x000D_
opevnění nátoku propustku ((1,5*1,5)-(3,14*0,45*0,45/4))*0,1*2*9 = 3,764 [A]_x000D_
opevnění výtoku propustku ((1,5*1,5)-(3,14*0,35*0,35/4))*0,1*2*9 = 3,877 [B]_x000D_
opevnění koryta propustku (1,5*1+1,5*1+0,5*1)*2*0,1*2*9 = 12,600 [C]_x000D_
Příčné propustky _x000D_
opevnění nátoku příčného propustku v km 0,872 78 ((1,9*2,4) -(3,14*0,68*0,68/4))*0,1 = 0,420 [D]_x000D_
opevnění nátoku příčného propustku v km 2,080 00 ((1,9*1,95) -(3,14*0,58*0,58/4))*0,1 = 0,344 [E]_x000D_
opevnění nátoku příčného propustku v km 2,680 00 ((1,7*1,4) -(3,14*0,48*0,48/4))*0,1 = 0,220 [F]_x000D_
opevnění výtoku příčného propustku v km 0,872 78 ((1,9*2,45) -(3,14*0,68*0,68/4))*0,1 = 0,429 [H]_x000D_
opevnění výtoku příčného propustku v km 2,080 00 ((1,9*3,05) -(3,14*0,58*0,58/4))*0,1 = 0,553 [I]_x000D_
opevnění výtoku příčného propustku v km 2,680 00 ((1,7*1,45) -(3,14*0,48*0,48/4))*0,1 = 0,228 [J]_x000D_
opevnění koryta příčného propustku v km 0,872 78 (1,7*2)*0,1 = 0,340 [L]_x000D_
opevnění koryta příčného propustku v km 2,080 00 (1,5*2)*0,1 = 0,300 [M]_x000D_
opevnění koryta příčného propustku v km 2,680 00 (1,75*2)*0,1 = 0,350 [N]_x000D_
Celkové množství = 23,425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</si>
  <si>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</si>
  <si>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</t>
  </si>
  <si>
    <t>PODKLADNÍ A VÝPLŇOVÉ VRSTVY Z KAMENIVA TĚŽENÉHO</t>
  </si>
  <si>
    <t>Odměřeno planimetricky v programu AutoCad ze situační výkresů stavby a vzorových příčných řezů
Štěrkopískové lože pod troubu a stabilizační prahy. ŠP 0/22</t>
  </si>
  <si>
    <t>Podélné propustky _x000D_
pod troubu propustku 1,0*0,2*(10+21+10+8+12+13,5+8+7+8) = 19,500 [A]_x000D_
Pod troubu a stabilizační prahy příčných propustků _x000D_
příčný propustek v km 0,872 78 (0,2*1,7*12,75)+(0,4*0,1*1,9*2) = 4,487 [B]_x000D_
příčný propustek v km 2,080 00 (0,2*1,3*13,05)+(0,4*0,1*1,9*2) = 3,545 [C]_x000D_
příčný propustek v km 2,680 00 (0,2*1,1*10,15)+(0,4*0,1*1,7*2) = 2,369 [D]_x000D_
Celkové množství = 29,901</t>
  </si>
  <si>
    <t>46251</t>
  </si>
  <si>
    <t>ZÁHOZ Z LOMOVÉHO KAMENE</t>
  </si>
  <si>
    <t>Odměřeno planimetricky v programu AutoCad ze situační výkresů stavby a vzorových příčných řezů
Těžký kamenný zához na sucho</t>
  </si>
  <si>
    <t>Příčné propustky - záhozy z lomového kamene _x000D_
příčný propustek v km 0,872 78 1,50*0,75*1 = 1,125 [F]_x000D_
příčný propustek v km 2,080 00 1,15*0,75*1 = 0,863 [G]_x000D_
příčný propustek v km 2,680 00 2,60*0,60*1 = 1,560 [I]_x000D_
Celkové množství = 3,548</t>
  </si>
  <si>
    <t>Položka zahrnuje:
- dodávku a zához lomového kamene předepsané frakce
-  včetně mimostaveništní a vnitrostaveništní dopravy
- není-li v zadávací dokumentaci uvedeno jinak, jedná se o nakupovaný materiál
Položka nezahrnuje:
- x</t>
  </si>
  <si>
    <t>465512</t>
  </si>
  <si>
    <t>DLAŽBY Z LOMOVÉHO KAMENE NA MC</t>
  </si>
  <si>
    <t>Odměřeno planimetricky v programu AutoCad ze situační výkresů stavby a vzorových příčných řezů
Opevnění čel podélného propustku lomovým kamenem tl. 200 mm do betonu min. tl. 100 mm</t>
  </si>
  <si>
    <t>Podélné propustky _x000D_
opevnění nátoku propustku ((1,5*1,5)-(3,14*0,45*0,45/4))*0,2*2*9 = 7,528 [A]_x000D_
opevnění výtoku propustku ((1,5*1,5)-(3,14*0,35*0,35/4))*0,2*2*9 = 7,754 [B]_x000D_
opevnění koryta propustku (1,5*1+1,5*1+0,5*1)*2*0,2*2*9 = 25,200 [C]_x000D_
Příčné propustky _x000D_
opevnění nátoku příčného propustku v km 0,872 78 ((1,9*2,4) -(3,14*0,68*0,68/4))*0,2 = 0,839 [D]_x000D_
opevnění nátoku příčného propustku v km 2,080 00 ((1,9*1,95) -(3,14*0,58*0,58/4))*0,2 = 0,688 [E]_x000D_
opevnění nátoku příčného propustku v km 2,680 00 ((1,7*1,4) -(3,14*0,48*0,48/4))*0,2 = 0,440 [F]_x000D_
opevnění výtoku příčného propustku v km 0,872 78 ((1,9*2,45) -(3,14*0,68*0,68/4))*0,2 = 0,858 [H]_x000D_
opevnění výtoku příčného propustku v km 2,080 00 ((1,9*3,05) -(3,14*0,58*0,58/4))*0,2 = 1,106 [I]_x000D_
opevnění výtoku příčného propustku v km 2,680 00 ((1,7*1,45) -(3,14*0,48*0,48/4))*0,2 = 0,457 [J]_x000D_
opevnění koryta příčného propustku v km 0,872 78 (1,7*2)*0,2 = 0,680 [L]_x000D_
opevnění koryta příčného propustku v km 2,080 00 (1,5*2)*0,2 = 0,600 [M]_x000D_
opevnění koryta příčného propustku v km 2,680 00 (1,75*2)*0,2 = 0,700 [N]_x000D_
Celkové množství = 46,850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</si>
  <si>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</si>
  <si>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467315</t>
  </si>
  <si>
    <t>STUPNĚ A PRAHY VODNÍCH KORYT Z PROSTÉHO BETONU C30/37</t>
  </si>
  <si>
    <t>Odměřeno planimetricky v programu AutoCad ze situační výkresů stavby a vzorových příčných řezů
Stupně a prahy podélného propustku z prostého betonu C 30/37 XF3</t>
  </si>
  <si>
    <t>Podélné propustky _x000D_
zajišťovací prahy (0,3*0,6) *(1,5+0,6+1,5)*2*9 = 11,664 [A]_x000D_
Příčné propustky - stabilizační prahy _x000D_
příčný propustek v km 0,872 78 (0,4*1,0*1,9)*2 = 1,520 [B]_x000D_
příčný propustek v km 2,080 00 (0,4*1,0*1,9)*2 = 1,520 [C]_x000D_
příčný propustek v km 2,680 00 (0,4*1,0*1,7)*2 = 1,360 [D]_x000D_
Celkové množství = 16,064</t>
  </si>
  <si>
    <t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</si>
  <si>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56330</t>
  </si>
  <si>
    <t>VOZOVKOVÉ VRSTVY ZE ŠTĚRKODRTI</t>
  </si>
  <si>
    <t>Odměřeno planimetricky v programu AutoCad ze situační výkresů stavby a vzorových příčných řezů
Podkladní vrtva ze Šterkodrti ŠDa fr. 0/63 dle ČSN EN 13 285 (ČSN 736126-1).</t>
  </si>
  <si>
    <t>Příčné propustky - konstrukční vrstva nad troubou propustku _x000D_
příčný propustek v km 0,872 78 0,65*9 = 5,850 [A]_x000D_
Celkové množství = 5,850</t>
  </si>
  <si>
    <t>8</t>
  </si>
  <si>
    <t>Potrubí</t>
  </si>
  <si>
    <t>899523</t>
  </si>
  <si>
    <t>OBETONOVÁNÍ POTRUBÍ Z PROSTÉHO BETONU DO C16/20</t>
  </si>
  <si>
    <t>Odměřeno planimetricky v programu AutoCad ze situační výkresů stavby a vzorových příčných řezů
Obetonování potrubí betonem C 16/20 S1</t>
  </si>
  <si>
    <t>příčný propustek v km 2,080 00 0,75*12,30 = 9,225 [A]_x000D_
příčný propustek v km 2,680 00 0,57*10,20 = 5,814 [B]_x000D_
Celkové množství = 15,039</t>
  </si>
  <si>
    <t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</si>
  <si>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9183B3</t>
  </si>
  <si>
    <t>PROPUSTY Z TRUB DN 400MM PLASTOVÝCH</t>
  </si>
  <si>
    <t>Odměřeno planimetricky v programu AutoCad ze situační výkresů stavby a vzorových příčných řezů
Plastová korugovaná trouba DN 400 SN 16</t>
  </si>
  <si>
    <t>příčný propustek v km 2,680 00 11 = 11,000 [A]_x000D_
Celkové množství = 11,000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</si>
  <si>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</si>
  <si>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Odměřeno planimetricky v programu AutoCad ze situační výkresů stavby a vzorových příčných řezů
Plastová korugovaná trouba DN 400 SN 12</t>
  </si>
  <si>
    <t>Podélné propustky _x000D_
podélné propustky na trase 10+21+10+8+12+13,50+8+7+8 = 97,500 [A]_x000D_
Celkové množství = 97,500</t>
  </si>
  <si>
    <t>9183C3</t>
  </si>
  <si>
    <t>PROPUSTY Z TRUB DN 500MM PLASTOVÝCH</t>
  </si>
  <si>
    <t>Odměřeno planimetricky v programu AutoCad ze situační výkresů stavby a vzorových příčných řezů
Plastová korugovaná trouba DN 500 SN 16</t>
  </si>
  <si>
    <t>příčný propustek v km 2,080 00 13,90 = 13,900 [A]_x000D_
Celkové množství = 13,900</t>
  </si>
  <si>
    <t>9183D3</t>
  </si>
  <si>
    <t>PROPUSTY Z TRUB DN 600MM PLASTOVÝCH</t>
  </si>
  <si>
    <t>příčný propustek v km 0,872 78 13,60 = 13,600 [A]_x000D_
Celkové množství = 13,600</t>
  </si>
  <si>
    <t>96616</t>
  </si>
  <si>
    <t>BOURÁNÍ KONSTRUKCÍ ZE ŽELEZOBETONU</t>
  </si>
  <si>
    <t>Odměřeno planimetricky v programu AutoCad ze situační výkresů stavby a vzorových příčných řezů
Bourání čel stávajícího příčného propustu v km 0,872 78.  Včetně odvozu na skládku</t>
  </si>
  <si>
    <t>Bourání stávajících čel příčného propustu v km 0,872 78 5,50*0,4*1,05+5,50*0,4*1,35+2*5,50*0,8*1 = 14,080 [A]_x000D_
Celkové množství = 14,080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</si>
  <si>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</si>
  <si>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966357</t>
  </si>
  <si>
    <t>BOURÁNÍ PROPUSTŮ Z TRUB DN DO 500MM</t>
  </si>
  <si>
    <t>Odměřeno planimetricky v programu AutoCad ze situační výkresů stavby a vzorových příčných řezů
Bourání stávajícího příčného propustu v km 0,872 78.  Včetně odvozu na skládku</t>
  </si>
  <si>
    <t>bourání stávajícího příčného propustu v km 0,872 78 8,25 = 8,250 [A]_x000D_
Celkové množství = 8,250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</si>
  <si>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</si>
  <si>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02720</t>
  </si>
  <si>
    <t>POMOC PRÁCE ZŘÍZ NEBO ZAJIŠŤ REGULACI A OCHRANU DOPRAVY</t>
  </si>
  <si>
    <t>Přechodné dopravní značení dle F. Zásady organizace výstavby. _x000D_
Předpokládaná doba výstavby je 25 týdnů (není uvažována např. zimní přestávka)_x000D_
Položka obsahuje kompletní dodávku, montáž, kontrolu, údržbu, obnovu, přesuny, nájemné po celou dobu stavby a demontáž přechodného dopravního značení v souladu s TP 66 a a dle „Příručka pro označování pracovních míst na dálnicích a silnicích“ (autor: Michal Prášil, 2023). _x000D_
Regulovčíci, svodidla a semaforové soupravy nejsou uvažovány vzhledem k tomu, že dojde ke kompletní uzavírce řešeného úseku. _x000D_
Úhrnná částka musí obsahovat veškeré náklady na dočasné úpravy a regulaci dopravy (i pěší) na staveništi a nezbytné značení a opatření vyplývající z  požadavků BOZP na staveništi vč. provizorních lávek a nájezdů, apod. Trasy pro pěší v souladu normou o přístupnosti a bezbariérovosti. _x000D_
Po dobu realizace stavby zajištěn přístup k objektům pro požární techniku, policie, záchranné služby.</t>
  </si>
  <si>
    <t>Kompletní dodávka přechodného dopravního značení po dobu výstavby 1 = 1,000 [A]</t>
  </si>
  <si>
    <t>zahrnuje veškeré náklady spojené s objednatelem požadovanými zařízeními</t>
  </si>
  <si>
    <t>02940</t>
  </si>
  <si>
    <t>OSTATNÍ POŽADAVKY - VYPRACOVÁNÍ DOKUMENTACE</t>
  </si>
  <si>
    <t>Vypracování dokumentace přechodného dopravního značení pro stanovení přechodného dopravního značení před zahájením výstavby včetně projednání s dotčenými orgány.</t>
  </si>
  <si>
    <t>03350</t>
  </si>
  <si>
    <t>SLUŽBY ZAJIŠŤUJÍCÍ REGUL, PŘEVED A OCHRANU VEŘEJ DOPRAVY</t>
  </si>
  <si>
    <t>Vyvolané úpravy režimu hromadné dopravy spojené náklady s přesuny a rušením zastávek.  
Informační kampaň, informační značení_x000D_
Předpokládaná doba výstavby je 25 týdnů (není uvažována např. zimní přestávka)</t>
  </si>
  <si>
    <t>Položka zahrnuje:
- objednatelem povolené náklady na služby pro zhotovitele
Položka nezahrnuje:
- x</t>
  </si>
  <si>
    <t>Vytěžená štěrkodrť příp. ŠP z odkopů pro zřízení konstrukčních vrstev komunikace. 
Všechny položky zahrnutí dopravu na skládku
Všechny dopravy na skládku</t>
  </si>
  <si>
    <t>z pol. č. 11332 287*2,3 = 660,100 [A]_x000D_
Celkové množství = 660,100</t>
  </si>
  <si>
    <t>02851</t>
  </si>
  <si>
    <t>PRŮZKUMNÉ PRÁCE DIAGNOSTIKY KONSTRUKCÍ NA POVRCHU</t>
  </si>
  <si>
    <t>Přesné stanovení míst pro opravu objízdné trasy. Místa budou určena za účasti TDI a cestmistra!_x000D_
Celková délka objízdné trasy = 14,7 km (10,6 km asfaltový kryt, 4,1 km povrch z DK)  _x000D_
Čerpání se souhlasem TDI.</t>
  </si>
  <si>
    <t>Rekognoskace 1 = 1,000 [A]</t>
  </si>
  <si>
    <t>Odstranění případných nevyhovujících konstrukčních vrstev u části vozovky s předlážděním krytu z dlažebních kostech v tl. 200mm _x000D_
Místa budou určena za účasti TDI a cestmistra!_x000D_
Celková délka objízdné trasy = 14,7 km (10,6 km asfaltový kryt, 4,1 km povrch z DK) _x000D_
Čerpání se souhlasem TDI.  Uvažovaná průměrná šířka komunikace 7,0m. _x000D_
Uvažováno 5% z celkové plochy dlažby. Čerpání dle skutečnosti.</t>
  </si>
  <si>
    <t>Odstranění ŠD 4100*7*0,05*0,2 = 287,000 [A]</t>
  </si>
  <si>
    <t>11372E</t>
  </si>
  <si>
    <t>FRÉZOVÁNÍ ZPEVNĚNÝCH PLOCH ASFALT DROBNÝCH OPRAV A PLOŠ ROZPADŮ DO 500M2</t>
  </si>
  <si>
    <t>Frézování v tl. 50 mm a v tl. 70 mm. _x000D_
157,5 m3 bude využito na zpevnění krajnic (cena dle směrnice KSUS). Zbývající část 106,62 m3 bude odkoupena zhotovitelem stavby. _x000D_
Místa budou určena za účasti TDI a cestmistra!_x000D_
Celková délka objízdné trasy = 14,7 km (10,6 km asfaltový kryt, 4,1 km povrch z DK) _x000D_
Čerpání se souhlasem TDI.  Uvažovaná průměrná šířka komunikace 7,0m. _x000D_
Uvažováno 3% z celkové plochy komunikace. Čerpání dle skutečnosti.</t>
  </si>
  <si>
    <t>Frézování v tl. 50 mm 10600*7*0,03*0,05 = 111,300 [A]_x000D_
Frézování v tl. 80 mm 10600*7*0,03*0,07 = 155,820 [B]_x000D_
Celkové množství = 267,120</t>
  </si>
  <si>
    <t>Dosypání proježděných krajnice - odborný odhad dle délky objízných tras 1400m. _x000D_
Místa budou určena za účasti TDI a cestmistra!_x000D_
Celková délka objízdné trasy = 14,7 km (10,6 km asfaltový kryt, 4,1 km povrch z DK) _x000D_
Čerpání se souhlasem TDI.  Uvažovaná průměrná šířka komunikace 7,0m. _x000D_
Čerpání dle skutečnosti.</t>
  </si>
  <si>
    <t>Dosypání propadlé krajnice 1400*0,75*0,15 = 157,500 [A]_x000D_
Celkové množství = 157,500</t>
  </si>
  <si>
    <t>567303</t>
  </si>
  <si>
    <t>VRSTVY PRO OBNOVU A OPRAVY ZE ŠTĚRKODRTI</t>
  </si>
  <si>
    <t>Doplnění štěrkodrti v tl. 200mm částí vozovku předláždění krytu z dlažebních kostech _x000D_
Místa budou určena za účasti TDI a cestmistra!_x000D_
Celková délka objízdné trasy = 14,7 km (10,6 km asfaltový kryt, 4,1 km povrch z DK) _x000D_
Čerpání se souhlasem TDI.  Uvažovaná průměrná šířka komunikace 7,0m. _x000D_
Uvažováno 5% z celkové plochy dlažby. Čerpání dle skutečnosti.</t>
  </si>
  <si>
    <t>ŠDa 0/63 v tl. 200mm 4100*7*0,05*0,2 = 287,000 [A]_x000D_
Celkové množství = 287,000</t>
  </si>
  <si>
    <t>Zhotvení krajnice z R-mat 1400*0,75 = 1050,000 [A]_x000D_
Celkové množství = 1050,000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</si>
  <si>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</si>
  <si>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Spojovací postřik 0,5kg/m2. _x000D_
Místa budou určena za účasti TDI a cestmistra!_x000D_
Celková délka objízdné trasy = 14,7 km (10,6 km asfaltový kryt, 4,1 km povrch z DK) _x000D_
Čerpání se souhlasem TDI.  Uvažovaná průměrná šířka komunikace 7,0m. _x000D_
Uvažováno 3% z celkové plochy komunikace. Čerpání dle skutečnosti.</t>
  </si>
  <si>
    <t>Pod ACO 11+ 10600*7*0,03 = 2226,000 [A]_x000D_
Pod ACP 16 + 10600*7*0,03 = 2226,000 [C]_x000D_
Celkové množství = 4452,000</t>
  </si>
  <si>
    <t>5774AE</t>
  </si>
  <si>
    <t>VRSTVY PRO OBNOVU A OPRAVY Z ASF BETONU ACO 11+, 11S</t>
  </si>
  <si>
    <t>OTSKP ~ 2023</t>
  </si>
  <si>
    <t>Asfaltový beton pro obrusné vrstvy ACO 11+ 50/70 v tl. 50 mm dle ČSN EN 13 108-1 (ČSN 736121)._x000D_
Místa budou určena za účasti TDI a cestmistra!_x000D_
Celková délka objízdné trasy = 14,7 km (10,6 km asfaltový kryt, 4,1 km povrch z DK) _x000D_
Čerpání se souhlasem TDI.  Uvažovaná průměrná šířka komunikace 7,0m. _x000D_
Uvažováno 3% z celkové plochy komunikace. Čerpání dle skutečnosti.</t>
  </si>
  <si>
    <t>ACO 11+ 50/70 10600*7*0,03*0,05 = 111,300 [A]_x000D_
Celkové množství = 111,300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</si>
  <si>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</si>
  <si>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5774EG</t>
  </si>
  <si>
    <t>VRSTVY PRO OBNOVU A OPRAVY Z ASF BETONU ACP 16+, 16S</t>
  </si>
  <si>
    <t>Asfaltový beton pro podkladní vrstvy ACP 16+ 50/70 v tl. 70 mm dle ČSN EN 13 108-1 (ČSN 736121)._x000D_
Místa budou určena za účasti TDI a cestmistra!_x000D_
Celková délka objízdné trasy = 14,7 km (10,6 km asfaltový kryt, 4,1 km povrch z DK) _x000D_
Čerpání se souhlasem TDI.  Uvažovaná průměrná šířka komunikace 7,0m. _x000D_
Uvažováno 3% z celkové plochy komunikace. Čerpání dle skutečnosti.</t>
  </si>
  <si>
    <t>ACP 16+ 50/70 10600*7*0,03*0,07 = 155,820 [A]_x000D_
Celkové množství = 155,820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</si>
  <si>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</si>
  <si>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587202</t>
  </si>
  <si>
    <t>PŘEDLÁŽDĚNÍ KRYTU Z DROBNÝCH KOSTEK</t>
  </si>
  <si>
    <t>Předláždění krytu z dlažebních kostech včetně nové lože z DDK 4/8 a výplně spar z MC. _x000D_
Místa budou určena za účasti TDI a cestmistra!_x000D_
Celková délka objízdné trasy = 14,7 km (10,6 km asfaltový kryt, 4,1 km povrch z DK) _x000D_
Čerpání se souhlasem TDI.  Uvažovaná průměrná šířka komunikace 7,0m. _x000D_
Uvažováno 5% z celkové plochy dlažby. Čerpání dle skutečnosti.</t>
  </si>
  <si>
    <t>Přeláždění kom. ze žul. kostky 4100*7*0,05 = 1435,000 [A]_x000D_
Celkové množství = 1435,000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</si>
  <si>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</si>
  <si>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91228</t>
  </si>
  <si>
    <t>SMĚROVÉ SLOUPKY Z PLAST HMOT VČETNĚ ODRAZNÉHO PÁSKU</t>
  </si>
  <si>
    <t>Odměřeno planimetricky v programu AutoCad ze situační výkresů stavby a vzorových příčných řezů_x000D_
Dodávka a montáž směrových sloupků Z11a, Z11b. PVC, bílý, ohebný, flexibilní, s trnem. Umístění v krajnici</t>
  </si>
  <si>
    <t>Z11a, Z11b 135+130 = 265,000 [A]_x000D_
Celkové množství = 265,000</t>
  </si>
  <si>
    <t>položka zahrnuje:
- dodání a osazení sloupku včetně nutných zemních prací
- vnitrostaveništní a mimostaveništní doprava
- odrazky plastové nebo z retroreflexní fólie</t>
  </si>
  <si>
    <t>Odměřeno planimetricky v programu AutoCad ze situační výkresů stavby a vzorových příčných řezů_x000D_
Dodávka a montáž směrových sloupků Z11g. PVC, kulatý, červený ohebný. Umístění v místě napojení účelových komunikací.</t>
  </si>
  <si>
    <t>Z11g 15 = 15,000 [A]</t>
  </si>
  <si>
    <t>Položka zahrnuje:
- dodání a osazení sloupku včetně nutných zemních prací
- vnitrostaveništní a mimostaveništní doprava
- odrazky plastové nebo z retroreflexní fólie
Položka nezahrnuje:
- x</t>
  </si>
  <si>
    <t>914131</t>
  </si>
  <si>
    <t>DOPRAVNÍ ZNAČKY ZÁKLADNÍ VELIKOSTI OCELOVÉ FÓLIE TŘ 2 - DODÁVKA A MONTÁŽ</t>
  </si>
  <si>
    <t>Odměřeno planimetricky v programu AutoCad ze situační výkresů stavby_x000D_
Osazení trvalého DZ: IZ4b; IZ4a; IS24b; P6; P1; P4; A1a; IS3a; IS3b; IS3c; IS4c</t>
  </si>
  <si>
    <t>Osazení výkresu SDZ dle situačních výkresů 1+1+1+2+3+1+2+1+1+1+1 = 15,000 [A]_x000D_
Celkové množství = 15,000</t>
  </si>
  <si>
    <t>položka zahrnuje:
- dodávku a montáž značek v požadovaném provedení</t>
  </si>
  <si>
    <t>914133</t>
  </si>
  <si>
    <t>DOPRAVNÍ ZNAČKY ZÁKLADNÍ VELIKOSTI OCELOVÉ FÓLIE TŘ 2 - DEMONTÁŽ</t>
  </si>
  <si>
    <t>Odměřeno planimetricky v programu AutoCad ze situační výkresů stavby_x000D_
Demontáž trvalého DZ: IZ4b; IZ4a; IS24b; P1; P4; A1a; IS3a; IS3b; IS3c; IS4c  _x000D_
Odkup zhotovitelem za cenu šrotu nebo odvoz na cestmistrovství (dle stavu a dohody na místě)</t>
  </si>
  <si>
    <t>Odstranění stávajícího SDZ 1+1+1+5+2+2+1+1+1+1 = 16,000 [A]</t>
  </si>
  <si>
    <t>Položka zahrnuje odstranění, demontáž a odklizení materiálu s odvozem na předepsané místo</t>
  </si>
  <si>
    <t>914313</t>
  </si>
  <si>
    <t>DOPRAV ZNAČKY ZMENŠ VEL OCEL - DEMONTÁŽ</t>
  </si>
  <si>
    <t>Odměřeno planimetricky v programu AutoCad ze situační výkresů stavby_x000D_
Demontáž trvalého DZ: E2a; E2b          _x000D_
Odkup zhotovitelem za cenu šrotu nebo odvoz na cestmistrovství (dle stavu a dohody na místě)</t>
  </si>
  <si>
    <t>Odstranění stávajícího SDZ 2+1 = 3,000 [A]</t>
  </si>
  <si>
    <t>Položka zahrnuje:
- odstranění, demontáž a odklizení materiálu s odvozem na předepsané místo
Položka nezahrnuje:
- x</t>
  </si>
  <si>
    <t>914331</t>
  </si>
  <si>
    <t>DOPRAV ZNAČKY ZMENŠ VEL OCEL TŘ RA2 - DODÁVKA A MONT</t>
  </si>
  <si>
    <t>Odměřeno planimetricky v programu AutoCad ze situační výkresů stavby_x000D_
Osazení trvalého DZ: E2b; E2a</t>
  </si>
  <si>
    <t>Osazení výkresu SDZ dle situačních výkresů 3+1 = 4,000 [A]</t>
  </si>
  <si>
    <t>Položka zahrnuje:
- dodávku a montáž značek v požadovaném provedení
Položka nezahrnuje:
- x</t>
  </si>
  <si>
    <t>914431</t>
  </si>
  <si>
    <t>DOPRAVNÍ ZNAČKY 100X150CM OCELOVÉ TŘ RA2 - DODÁVKA A MONTÁŽ</t>
  </si>
  <si>
    <t>Odměřeno planimetricky v programu AutoCad ze situační výkresů stavby_x000D_
Osazení trvalého DZ: IZ8b; IZ8a</t>
  </si>
  <si>
    <t>Osazení trvalého DZ: IZ8b; IZ8a 1+1 = 2,000 [A]</t>
  </si>
  <si>
    <t>914433</t>
  </si>
  <si>
    <t>DOPRAVNÍ ZNAČKY 100X150CM OCELOVÉ TŘ RA2 - DEMONTÁŽ</t>
  </si>
  <si>
    <t>Odměřeno planimetricky v programu AutoCad ze situační výkresů stavby_x000D_
Demontáž trvalého DZ: IZ8b; IZ8a  _x000D_
Odkup zhotovitelem za cenu šrotu nebo odvoz na cestmistrovství (dle stavu a dohody na místě)</t>
  </si>
  <si>
    <t>Odstranění stávajícího SDZ 2+5 = 7,000 [A]</t>
  </si>
  <si>
    <t>914921</t>
  </si>
  <si>
    <t>SLOUPKY A STOJKY DOPRAVNÍCH ZNAČEK Z OCEL TRUBEK DO PATKY - DODÁVKA A MONTÁŽ</t>
  </si>
  <si>
    <t>Odměřeno planimetricky v programu AutoCad ze situační výkresů stavby_x000D_
Sloupky a upevňovací zařízení včetně jejich osazení (betonová patka, zemní práce, svislé tyče, apod...)_x000D_
DZ základní velikosti: IZ4b; IZ4a; IS24b; P6; P1; P4; A1a; IS3a; IS3b; IS3c; IS4c_x000D_
DZ 150x100:  IZ8b; IZ8a</t>
  </si>
  <si>
    <t>Pro DZ základní velikosti 1+1+1+2+3+1+2+1+1+1+1 = 15,000 [A]_x000D_
Pro DZ 150x100 2+2 = 4,000 [B]_x000D_
Celkové množství = 19,000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</si>
  <si>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</si>
  <si>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</si>
  <si>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</si>
  <si>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Odměřeno planimetricky v programu AutoCad ze situační výkresů stavby_x000D_
Demontáž sloupku trvalého DZ: IZ4b; IZ4a; IS24b; P1; P4; A1a; IS3a; IS3b; IS3c; IS4c   _x000D_
Demontáž sloupku trvalého DZ: IZ8b; IZ8a            _x000D_
Odkup zhotovitelem za cenu šrotu nebo odvoz na cestmistrovství (dle stavu a dohody na místě)_x000D_
Včetně skládkovného (jedná se o drobné množství)</t>
  </si>
  <si>
    <t>Demontáž DZ základní velikosti 1+1+1+5+2+2+1+1+1+1 = 16,000 [A]_x000D_
Demontáž DZ 150x100 4+10 = 14,000 [B]_x000D_
Celkové množství = 30,000</t>
  </si>
  <si>
    <t>915311</t>
  </si>
  <si>
    <t>VODOR DOPRAV ZNAČ Z FÓLIE TRVALÉ - DOD A POKLÁDKA</t>
  </si>
  <si>
    <t>Odměřeno planimetricky v programu AutoCad ze situační výkresů stavby a vzorových příčných řezů_x000D_
Provedení předformovaného trvalého vodorovného značení. Značení budeme provedeno v souladu a požadavky uvedených v normě ČSN 73 7013 Předem připravené materiály pro vodorovné dopravní značení. Jedná se o zhotovení VDZ z předem připravené fólie - vícevrstvý materiál pro dopravní značení schopný se přizpůsobit textuře povrchu podkladu. Včetně pokládky a zajištění přilnutí např. pomocí lepidla citlivým na tlak.</t>
  </si>
  <si>
    <t>V1a (1026+140+391+15+226+20+46)*0,125 = 233,000 [A]_x000D_
V2b (1,5/1,5/0,125) 44*(1,5/3)*0,125 = 2,750 [B]_x000D_
V2b (3/1,5/0,125) (250+340+43,5)*(3/4,5)*0,125 = 52,792 [C]_x000D_
V3 (150+170+250+200+160)*0,125+(150+170+250+200+160)*(3/4,5)*0,125 = 193,750 [D]_x000D_
V4 (0,125) (3368+1158+53+45+2165)*0,125 = 848,625 [E]_x000D_
V13 13 = 13,000 [F]_x000D_
Celkové množství = 1343,917</t>
  </si>
  <si>
    <t>Položka zahrnuje:
- dodání a pokládku předepsané fólie
- předznačení
Položka nezahrnuje:
- x</t>
  </si>
  <si>
    <t>91551</t>
  </si>
  <si>
    <t>VODOROVNÉ DOPRAVNÍ ZNAČENÍ - PŘEDEM PŘIPRAVENÉ SYMBOLY</t>
  </si>
  <si>
    <t>V9a 15 = 15,000 [A]_x000D_
Celkové množství = 15,000</t>
  </si>
  <si>
    <t>položka zahrnuje:
- dodání a pokládku předepsaného symbolu
- zahrnuje předznačení a reflexní úpravu</t>
  </si>
  <si>
    <t>Seznam figur</t>
  </si>
  <si>
    <t>Značka</t>
  </si>
  <si>
    <t>Výměra</t>
  </si>
  <si>
    <t>SO</t>
  </si>
  <si>
    <t>FP</t>
  </si>
  <si>
    <t>11,5+9,4+6,7+6+6+6,8+5,9+7,8+7,4</t>
  </si>
  <si>
    <t>=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</si>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</sst>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4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u/>
      <sz val="11"/>
      <color rgb="FF0000FF"/>
      <name val="Arial"/>
    </font>
    <font>
      <b/>
      <u/>
      <sz val="11"/>
      <color theme="10"/>
      <name val="Calibri"/>
      <scheme val="minor"/>
    </font>
    <font>
      <sz val="10"/>
      <name val="Calibri"/>
      <scheme val="minor"/>
    </font>
    <font>
      <u/>
      <sz val="11"/>
      <color theme="10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A9A9A9"/>
      </left>
      <right/>
      <top/>
      <bottom style="thin">
        <color rgb="FFA9A9A9"/>
      </bottom>
      <diagonal/>
    </border>
    <border>
      <left/>
      <right style="thin">
        <color rgb="FF000000"/>
      </right>
      <top/>
      <bottom style="thin">
        <color rgb="FFA9A9A9"/>
      </bottom>
      <diagonal/>
    </border>
    <border>
      <left style="thin">
        <color rgb="FFA9A9A9"/>
      </left>
      <right/>
      <top/>
      <bottom style="thin">
        <color rgb="FF000000"/>
      </bottom>
      <diagonal/>
    </border>
  </borders>
  <cellStyleXfs count="15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12" fillId="0" borderId="0" applyNumberFormat="0" applyFill="0" applyBorder="0" applyAlignment="0" applyProtection="0"/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13" fillId="0" borderId="0">
      <alignment horizontal="left" vertical="center" wrapText="1"/>
    </xf>
  </cellStyleXfs>
  <cellXfs count="74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4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49" fontId="0" fillId="0" borderId="0" xfId="0" applyNumberFormat="1"/>
    <xf numFmtId="49" fontId="1" fillId="2" borderId="0" xfId="0" applyNumberFormat="1" applyFont="1" applyFill="1"/>
    <xf numFmtId="49" fontId="0" fillId="2" borderId="0" xfId="0" applyNumberFormat="1" applyFill="1"/>
    <xf numFmtId="0" fontId="5" fillId="3" borderId="7" xfId="4" applyFill="1" applyBorder="1">
      <alignment horizontal="center" vertical="center" wrapText="1"/>
    </xf>
    <xf numFmtId="0" fontId="9" fillId="0" borderId="7" xfId="7" applyFont="1" applyBorder="1">
      <alignment horizontal="left" vertical="center" wrapText="1"/>
    </xf>
    <xf numFmtId="0" fontId="6" fillId="0" borderId="3" xfId="7" applyBorder="1">
      <alignment horizontal="left" vertical="center" wrapText="1"/>
    </xf>
    <xf numFmtId="49" fontId="0" fillId="0" borderId="4" xfId="0" applyNumberFormat="1" applyBorder="1"/>
    <xf numFmtId="49" fontId="10" fillId="0" borderId="7" xfId="8" applyNumberFormat="1" applyFont="1" applyBorder="1"/>
    <xf numFmtId="49" fontId="7" fillId="0" borderId="19" xfId="0" applyNumberFormat="1" applyFont="1" applyBorder="1"/>
    <xf numFmtId="165" fontId="7" fillId="0" borderId="20" xfId="0" applyNumberFormat="1" applyFont="1" applyBorder="1"/>
    <xf numFmtId="49" fontId="11" fillId="0" borderId="0" xfId="0" applyNumberFormat="1" applyFont="1"/>
    <xf numFmtId="49" fontId="11" fillId="0" borderId="5" xfId="0" applyNumberFormat="1" applyFont="1" applyBorder="1"/>
    <xf numFmtId="49" fontId="11" fillId="0" borderId="21" xfId="0" applyNumberFormat="1" applyFont="1" applyBorder="1"/>
    <xf numFmtId="165" fontId="11" fillId="0" borderId="22" xfId="0" applyNumberFormat="1" applyFont="1" applyBorder="1"/>
    <xf numFmtId="0" fontId="6" fillId="0" borderId="0" xfId="7">
      <alignment horizontal="left" vertical="center" wrapText="1"/>
    </xf>
    <xf numFmtId="49" fontId="0" fillId="0" borderId="6" xfId="0" applyNumberFormat="1" applyBorder="1"/>
    <xf numFmtId="49" fontId="7" fillId="0" borderId="7" xfId="0" applyNumberFormat="1" applyFont="1" applyBorder="1"/>
    <xf numFmtId="49" fontId="11" fillId="0" borderId="16" xfId="0" applyNumberFormat="1" applyFont="1" applyBorder="1"/>
    <xf numFmtId="49" fontId="11" fillId="0" borderId="23" xfId="0" applyNumberFormat="1" applyFont="1" applyBorder="1"/>
    <xf numFmtId="165" fontId="11" fillId="0" borderId="18" xfId="0" applyNumberFormat="1" applyFont="1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6" fillId="2" borderId="0" xfId="6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49" fontId="0" fillId="2" borderId="0" xfId="0" applyNumberFormat="1" applyFill="1"/>
  </cellXfs>
  <cellStyles count="15">
    <cellStyle name="Hypertextový odkaz" xfId="8" builtinId="8"/>
    <cellStyle name="NadpisRekapitulaceSoupisPraciStyle" xfId="2" xr:uid="{00000000-0005-0000-0000-000002000000}"/>
    <cellStyle name="NadpisStrukturyStyle" xfId="7" xr:uid="{00000000-0005-0000-0000-000007000000}"/>
    <cellStyle name="NadpisySloupcuStyle" xfId="4" xr:uid="{00000000-0005-0000-0000-000004000000}"/>
    <cellStyle name="NormalBoldLeftStyle" xfId="10" xr:uid="{00000000-0005-0000-0000-00000A000000}"/>
    <cellStyle name="NormalBoldRightStyle" xfId="11" xr:uid="{00000000-0005-0000-0000-00000B000000}"/>
    <cellStyle name="NormalBoldStyle" xfId="5" xr:uid="{00000000-0005-0000-0000-000005000000}"/>
    <cellStyle name="NormalLeftStyle" xfId="12" xr:uid="{00000000-0005-0000-0000-00000C000000}"/>
    <cellStyle name="Normální" xfId="0" builtinId="0"/>
    <cellStyle name="NormalRightStyle" xfId="13" xr:uid="{00000000-0005-0000-0000-00000D000000}"/>
    <cellStyle name="NormalStyle" xfId="1" xr:uid="{00000000-0005-0000-0000-000001000000}"/>
    <cellStyle name="PolDoplnInfoStyle" xfId="14" xr:uid="{00000000-0005-0000-0000-00000E000000}"/>
    <cellStyle name="RekapitulaceCenyStyle" xfId="3" xr:uid="{00000000-0005-0000-0000-000003000000}"/>
    <cellStyle name="StavbaRozpocetHeaderStyle" xfId="6" xr:uid="{00000000-0005-0000-0000-000006000000}"/>
    <cellStyle name="StavebniDilStyle" xfId="9" xr:uid="{00000000-0005-0000-0000-000009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workbookViewId="0"/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65" t="s">
        <v>2</v>
      </c>
      <c r="C2" s="3"/>
      <c r="D2" s="3"/>
      <c r="E2" s="3"/>
    </row>
    <row r="3" spans="1:5" x14ac:dyDescent="0.25">
      <c r="A3" s="3"/>
      <c r="B3" s="66"/>
      <c r="C3" s="3"/>
      <c r="D3" s="3"/>
      <c r="E3" s="3"/>
    </row>
    <row r="4" spans="1:5" x14ac:dyDescent="0.25">
      <c r="A4" s="3"/>
      <c r="B4" s="65" t="s">
        <v>3</v>
      </c>
      <c r="C4" s="66"/>
      <c r="D4" s="66"/>
      <c r="E4" s="66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SUM(C10:C16)</f>
        <v>0</v>
      </c>
      <c r="D6" s="3"/>
      <c r="E6" s="3"/>
    </row>
    <row r="7" spans="1:5" x14ac:dyDescent="0.25">
      <c r="A7" s="3"/>
      <c r="B7" s="5" t="s">
        <v>5</v>
      </c>
      <c r="C7" s="6">
        <f>SUM(E10:E16)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9" t="s">
        <v>12</v>
      </c>
      <c r="C10" s="10">
        <f>'SO 000'!I3</f>
        <v>0</v>
      </c>
      <c r="D10" s="10">
        <f>SUMIFS('SO 000'!O:O,'SO 000'!A:A,"P")</f>
        <v>0</v>
      </c>
      <c r="E10" s="10">
        <f t="shared" ref="E10:E16" si="0">C10+D10</f>
        <v>0</v>
      </c>
    </row>
    <row r="11" spans="1:5" ht="25.5" x14ac:dyDescent="0.25">
      <c r="A11" s="8" t="s">
        <v>13</v>
      </c>
      <c r="B11" s="9" t="s">
        <v>14</v>
      </c>
      <c r="C11" s="10">
        <f>'SO 001'!I3</f>
        <v>0</v>
      </c>
      <c r="D11" s="10">
        <f>SUMIFS('SO 001'!O:O,'SO 001'!A:A,"P")</f>
        <v>0</v>
      </c>
      <c r="E11" s="10">
        <f t="shared" si="0"/>
        <v>0</v>
      </c>
    </row>
    <row r="12" spans="1:5" x14ac:dyDescent="0.25">
      <c r="A12" s="8" t="s">
        <v>15</v>
      </c>
      <c r="B12" s="9" t="s">
        <v>16</v>
      </c>
      <c r="C12" s="10">
        <f>'SO 101.1'!I3</f>
        <v>0</v>
      </c>
      <c r="D12" s="10">
        <f>SUMIFS('SO 101.1'!O:O,'SO 101.1'!A:A,"P")</f>
        <v>0</v>
      </c>
      <c r="E12" s="10">
        <f t="shared" si="0"/>
        <v>0</v>
      </c>
    </row>
    <row r="13" spans="1:5" ht="25.5" x14ac:dyDescent="0.25">
      <c r="A13" s="8" t="s">
        <v>17</v>
      </c>
      <c r="B13" s="9" t="s">
        <v>18</v>
      </c>
      <c r="C13" s="10">
        <f>'SO 101.2'!I3</f>
        <v>0</v>
      </c>
      <c r="D13" s="10">
        <f>SUMIFS('SO 101.2'!O:O,'SO 101.2'!A:A,"P")</f>
        <v>0</v>
      </c>
      <c r="E13" s="10">
        <f t="shared" si="0"/>
        <v>0</v>
      </c>
    </row>
    <row r="14" spans="1:5" ht="25.5" x14ac:dyDescent="0.25">
      <c r="A14" s="8" t="s">
        <v>19</v>
      </c>
      <c r="B14" s="9" t="s">
        <v>20</v>
      </c>
      <c r="C14" s="10">
        <f>'SO 181'!I3</f>
        <v>0</v>
      </c>
      <c r="D14" s="10">
        <f>SUMIFS('SO 181'!O:O,'SO 181'!A:A,"P")</f>
        <v>0</v>
      </c>
      <c r="E14" s="10">
        <f t="shared" si="0"/>
        <v>0</v>
      </c>
    </row>
    <row r="15" spans="1:5" x14ac:dyDescent="0.25">
      <c r="A15" s="8" t="s">
        <v>21</v>
      </c>
      <c r="B15" s="9" t="s">
        <v>22</v>
      </c>
      <c r="C15" s="10">
        <f>'SO 182'!I3</f>
        <v>0</v>
      </c>
      <c r="D15" s="10">
        <f>SUMIFS('SO 182'!O:O,'SO 182'!A:A,"P")</f>
        <v>0</v>
      </c>
      <c r="E15" s="10">
        <f t="shared" si="0"/>
        <v>0</v>
      </c>
    </row>
    <row r="16" spans="1:5" x14ac:dyDescent="0.25">
      <c r="A16" s="8" t="s">
        <v>23</v>
      </c>
      <c r="B16" s="9" t="s">
        <v>24</v>
      </c>
      <c r="C16" s="10">
        <f>'SO 191'!I3</f>
        <v>0</v>
      </c>
      <c r="D16" s="10">
        <f>SUMIFS('SO 191'!O:O,'SO 191'!A:A,"P")</f>
        <v>0</v>
      </c>
      <c r="E16" s="10">
        <f t="shared" si="0"/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scale="7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6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25</v>
      </c>
      <c r="F2" s="3"/>
      <c r="G2" s="3"/>
      <c r="H2" s="3"/>
      <c r="I2" s="3"/>
      <c r="J2" s="16"/>
    </row>
    <row r="3" spans="1:16" x14ac:dyDescent="0.25">
      <c r="A3" s="3" t="s">
        <v>26</v>
      </c>
      <c r="B3" s="17" t="s">
        <v>27</v>
      </c>
      <c r="C3" s="67" t="s">
        <v>28</v>
      </c>
      <c r="D3" s="68"/>
      <c r="E3" s="18" t="s">
        <v>29</v>
      </c>
      <c r="F3" s="3"/>
      <c r="G3" s="3"/>
      <c r="H3" s="19" t="s">
        <v>11</v>
      </c>
      <c r="I3" s="20">
        <f>SUMIFS(I8:I60,A8:A60,"SD")</f>
        <v>0</v>
      </c>
      <c r="J3" s="16"/>
      <c r="O3">
        <v>0</v>
      </c>
      <c r="P3">
        <v>2</v>
      </c>
    </row>
    <row r="4" spans="1:16" x14ac:dyDescent="0.25">
      <c r="A4" s="3" t="s">
        <v>30</v>
      </c>
      <c r="B4" s="17" t="s">
        <v>31</v>
      </c>
      <c r="C4" s="67" t="s">
        <v>11</v>
      </c>
      <c r="D4" s="68"/>
      <c r="E4" s="18" t="s">
        <v>12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69" t="s">
        <v>32</v>
      </c>
      <c r="B5" s="70" t="s">
        <v>33</v>
      </c>
      <c r="C5" s="71" t="s">
        <v>34</v>
      </c>
      <c r="D5" s="71" t="s">
        <v>35</v>
      </c>
      <c r="E5" s="71" t="s">
        <v>36</v>
      </c>
      <c r="F5" s="71" t="s">
        <v>37</v>
      </c>
      <c r="G5" s="71" t="s">
        <v>38</v>
      </c>
      <c r="H5" s="71" t="s">
        <v>39</v>
      </c>
      <c r="I5" s="71"/>
      <c r="J5" s="72" t="s">
        <v>40</v>
      </c>
      <c r="O5">
        <v>0.21</v>
      </c>
    </row>
    <row r="6" spans="1:16" x14ac:dyDescent="0.25">
      <c r="A6" s="69"/>
      <c r="B6" s="70"/>
      <c r="C6" s="71"/>
      <c r="D6" s="71"/>
      <c r="E6" s="71"/>
      <c r="F6" s="71"/>
      <c r="G6" s="71"/>
      <c r="H6" s="7" t="s">
        <v>41</v>
      </c>
      <c r="I6" s="7" t="s">
        <v>42</v>
      </c>
      <c r="J6" s="72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43</v>
      </c>
      <c r="B8" s="26"/>
      <c r="C8" s="27" t="s">
        <v>44</v>
      </c>
      <c r="D8" s="28"/>
      <c r="E8" s="25" t="s">
        <v>45</v>
      </c>
      <c r="F8" s="28"/>
      <c r="G8" s="28"/>
      <c r="H8" s="28"/>
      <c r="I8" s="29">
        <f>SUMIFS(I9:I60,A9:A60,"P")</f>
        <v>0</v>
      </c>
      <c r="J8" s="30"/>
    </row>
    <row r="9" spans="1:16" x14ac:dyDescent="0.25">
      <c r="A9" s="31" t="s">
        <v>46</v>
      </c>
      <c r="B9" s="31">
        <v>1</v>
      </c>
      <c r="C9" s="32" t="s">
        <v>47</v>
      </c>
      <c r="D9" s="31"/>
      <c r="E9" s="33" t="s">
        <v>48</v>
      </c>
      <c r="F9" s="34" t="s">
        <v>49</v>
      </c>
      <c r="G9" s="35">
        <v>1</v>
      </c>
      <c r="H9" s="36">
        <v>0</v>
      </c>
      <c r="I9" s="36">
        <f>ROUND(G9*H9,P4)</f>
        <v>0</v>
      </c>
      <c r="J9" s="34" t="s">
        <v>50</v>
      </c>
      <c r="O9" s="37">
        <f>I9*0.21</f>
        <v>0</v>
      </c>
      <c r="P9">
        <v>3</v>
      </c>
    </row>
    <row r="10" spans="1:16" ht="60" x14ac:dyDescent="0.25">
      <c r="A10" s="31" t="s">
        <v>51</v>
      </c>
      <c r="B10" s="38"/>
      <c r="E10" s="33" t="s">
        <v>52</v>
      </c>
      <c r="J10" s="39"/>
    </row>
    <row r="11" spans="1:16" x14ac:dyDescent="0.25">
      <c r="A11" s="31" t="s">
        <v>53</v>
      </c>
      <c r="B11" s="38"/>
      <c r="E11" s="40" t="s">
        <v>54</v>
      </c>
      <c r="J11" s="39"/>
    </row>
    <row r="12" spans="1:16" ht="60" x14ac:dyDescent="0.25">
      <c r="A12" s="31" t="s">
        <v>55</v>
      </c>
      <c r="B12" s="38"/>
      <c r="E12" s="33" t="s">
        <v>56</v>
      </c>
      <c r="J12" s="39"/>
    </row>
    <row r="13" spans="1:16" x14ac:dyDescent="0.25">
      <c r="A13" s="31" t="s">
        <v>46</v>
      </c>
      <c r="B13" s="31">
        <v>2</v>
      </c>
      <c r="C13" s="32" t="s">
        <v>57</v>
      </c>
      <c r="D13" s="31"/>
      <c r="E13" s="33" t="s">
        <v>58</v>
      </c>
      <c r="F13" s="34" t="s">
        <v>49</v>
      </c>
      <c r="G13" s="35">
        <v>24</v>
      </c>
      <c r="H13" s="36">
        <v>0</v>
      </c>
      <c r="I13" s="36">
        <f>ROUND(G13*H13,P4)</f>
        <v>0</v>
      </c>
      <c r="J13" s="34" t="s">
        <v>50</v>
      </c>
      <c r="O13" s="37">
        <f>I13*0.21</f>
        <v>0</v>
      </c>
      <c r="P13">
        <v>3</v>
      </c>
    </row>
    <row r="14" spans="1:16" ht="60" x14ac:dyDescent="0.25">
      <c r="A14" s="31" t="s">
        <v>51</v>
      </c>
      <c r="B14" s="38"/>
      <c r="E14" s="33" t="s">
        <v>59</v>
      </c>
      <c r="J14" s="39"/>
    </row>
    <row r="15" spans="1:16" ht="30" x14ac:dyDescent="0.25">
      <c r="A15" s="31" t="s">
        <v>53</v>
      </c>
      <c r="B15" s="38"/>
      <c r="E15" s="40" t="s">
        <v>60</v>
      </c>
      <c r="J15" s="39"/>
    </row>
    <row r="16" spans="1:16" ht="30" x14ac:dyDescent="0.25">
      <c r="A16" s="31" t="s">
        <v>55</v>
      </c>
      <c r="B16" s="38"/>
      <c r="E16" s="33" t="s">
        <v>61</v>
      </c>
      <c r="J16" s="39"/>
    </row>
    <row r="17" spans="1:16" x14ac:dyDescent="0.25">
      <c r="A17" s="31" t="s">
        <v>46</v>
      </c>
      <c r="B17" s="31">
        <v>3</v>
      </c>
      <c r="C17" s="32" t="s">
        <v>62</v>
      </c>
      <c r="D17" s="31" t="s">
        <v>63</v>
      </c>
      <c r="E17" s="33" t="s">
        <v>64</v>
      </c>
      <c r="F17" s="34" t="s">
        <v>49</v>
      </c>
      <c r="G17" s="35">
        <v>1</v>
      </c>
      <c r="H17" s="36">
        <v>0</v>
      </c>
      <c r="I17" s="36">
        <f>ROUND(G17*H17,P4)</f>
        <v>0</v>
      </c>
      <c r="J17" s="34" t="s">
        <v>50</v>
      </c>
      <c r="O17" s="37">
        <f>I17*0.21</f>
        <v>0</v>
      </c>
      <c r="P17">
        <v>3</v>
      </c>
    </row>
    <row r="18" spans="1:16" ht="120" x14ac:dyDescent="0.25">
      <c r="A18" s="31" t="s">
        <v>51</v>
      </c>
      <c r="B18" s="38"/>
      <c r="E18" s="33" t="s">
        <v>65</v>
      </c>
      <c r="J18" s="39"/>
    </row>
    <row r="19" spans="1:16" x14ac:dyDescent="0.25">
      <c r="A19" s="31" t="s">
        <v>53</v>
      </c>
      <c r="B19" s="38"/>
      <c r="E19" s="40" t="s">
        <v>66</v>
      </c>
      <c r="J19" s="39"/>
    </row>
    <row r="20" spans="1:16" ht="60" x14ac:dyDescent="0.25">
      <c r="A20" s="31" t="s">
        <v>55</v>
      </c>
      <c r="B20" s="38"/>
      <c r="E20" s="33" t="s">
        <v>67</v>
      </c>
      <c r="J20" s="39"/>
    </row>
    <row r="21" spans="1:16" x14ac:dyDescent="0.25">
      <c r="A21" s="31" t="s">
        <v>46</v>
      </c>
      <c r="B21" s="31">
        <v>4</v>
      </c>
      <c r="C21" s="32" t="s">
        <v>68</v>
      </c>
      <c r="D21" s="31" t="s">
        <v>63</v>
      </c>
      <c r="E21" s="33" t="s">
        <v>69</v>
      </c>
      <c r="F21" s="34" t="s">
        <v>49</v>
      </c>
      <c r="G21" s="35">
        <v>1</v>
      </c>
      <c r="H21" s="36">
        <v>0</v>
      </c>
      <c r="I21" s="36">
        <f>ROUND(G21*H21,P4)</f>
        <v>0</v>
      </c>
      <c r="J21" s="34" t="s">
        <v>50</v>
      </c>
      <c r="O21" s="37">
        <f>I21*0.21</f>
        <v>0</v>
      </c>
      <c r="P21">
        <v>3</v>
      </c>
    </row>
    <row r="22" spans="1:16" ht="90" x14ac:dyDescent="0.25">
      <c r="A22" s="31" t="s">
        <v>51</v>
      </c>
      <c r="B22" s="38"/>
      <c r="E22" s="33" t="s">
        <v>70</v>
      </c>
      <c r="J22" s="39"/>
    </row>
    <row r="23" spans="1:16" x14ac:dyDescent="0.25">
      <c r="A23" s="31" t="s">
        <v>53</v>
      </c>
      <c r="B23" s="38"/>
      <c r="E23" s="40" t="s">
        <v>71</v>
      </c>
      <c r="J23" s="39"/>
    </row>
    <row r="24" spans="1:16" ht="60" x14ac:dyDescent="0.25">
      <c r="A24" s="31" t="s">
        <v>55</v>
      </c>
      <c r="B24" s="38"/>
      <c r="E24" s="33" t="s">
        <v>72</v>
      </c>
      <c r="J24" s="39"/>
    </row>
    <row r="25" spans="1:16" x14ac:dyDescent="0.25">
      <c r="A25" s="31" t="s">
        <v>46</v>
      </c>
      <c r="B25" s="31">
        <v>5</v>
      </c>
      <c r="C25" s="32" t="s">
        <v>73</v>
      </c>
      <c r="D25" s="31" t="s">
        <v>63</v>
      </c>
      <c r="E25" s="33" t="s">
        <v>74</v>
      </c>
      <c r="F25" s="34" t="s">
        <v>75</v>
      </c>
      <c r="G25" s="35">
        <v>32</v>
      </c>
      <c r="H25" s="36">
        <v>0</v>
      </c>
      <c r="I25" s="36">
        <f>ROUND(G25*H25,P4)</f>
        <v>0</v>
      </c>
      <c r="J25" s="34" t="s">
        <v>50</v>
      </c>
      <c r="O25" s="37">
        <f>I25*0.21</f>
        <v>0</v>
      </c>
      <c r="P25">
        <v>3</v>
      </c>
    </row>
    <row r="26" spans="1:16" x14ac:dyDescent="0.25">
      <c r="A26" s="31" t="s">
        <v>51</v>
      </c>
      <c r="B26" s="38"/>
      <c r="E26" s="41" t="s">
        <v>63</v>
      </c>
      <c r="J26" s="39"/>
    </row>
    <row r="27" spans="1:16" x14ac:dyDescent="0.25">
      <c r="A27" s="31" t="s">
        <v>53</v>
      </c>
      <c r="B27" s="38"/>
      <c r="E27" s="40" t="s">
        <v>76</v>
      </c>
      <c r="J27" s="39"/>
    </row>
    <row r="28" spans="1:16" ht="60" x14ac:dyDescent="0.25">
      <c r="A28" s="31" t="s">
        <v>55</v>
      </c>
      <c r="B28" s="38"/>
      <c r="E28" s="33" t="s">
        <v>77</v>
      </c>
      <c r="J28" s="39"/>
    </row>
    <row r="29" spans="1:16" x14ac:dyDescent="0.25">
      <c r="A29" s="31" t="s">
        <v>46</v>
      </c>
      <c r="B29" s="31">
        <v>6</v>
      </c>
      <c r="C29" s="32" t="s">
        <v>78</v>
      </c>
      <c r="D29" s="31" t="s">
        <v>63</v>
      </c>
      <c r="E29" s="33" t="s">
        <v>79</v>
      </c>
      <c r="F29" s="34" t="s">
        <v>80</v>
      </c>
      <c r="G29" s="35">
        <v>101.1</v>
      </c>
      <c r="H29" s="36">
        <v>0</v>
      </c>
      <c r="I29" s="36">
        <f>ROUND(G29*H29,P4)</f>
        <v>0</v>
      </c>
      <c r="J29" s="34" t="s">
        <v>50</v>
      </c>
      <c r="O29" s="37">
        <f>I29*0.21</f>
        <v>0</v>
      </c>
      <c r="P29">
        <v>3</v>
      </c>
    </row>
    <row r="30" spans="1:16" x14ac:dyDescent="0.25">
      <c r="A30" s="31" t="s">
        <v>51</v>
      </c>
      <c r="B30" s="38"/>
      <c r="E30" s="33" t="s">
        <v>81</v>
      </c>
      <c r="J30" s="39"/>
    </row>
    <row r="31" spans="1:16" ht="75" x14ac:dyDescent="0.25">
      <c r="A31" s="31" t="s">
        <v>53</v>
      </c>
      <c r="B31" s="38"/>
      <c r="E31" s="40" t="s">
        <v>82</v>
      </c>
      <c r="J31" s="39"/>
    </row>
    <row r="32" spans="1:16" ht="30" x14ac:dyDescent="0.25">
      <c r="A32" s="31" t="s">
        <v>55</v>
      </c>
      <c r="B32" s="38"/>
      <c r="E32" s="33" t="s">
        <v>83</v>
      </c>
      <c r="J32" s="39"/>
    </row>
    <row r="33" spans="1:16" x14ac:dyDescent="0.25">
      <c r="A33" s="31" t="s">
        <v>46</v>
      </c>
      <c r="B33" s="31">
        <v>7</v>
      </c>
      <c r="C33" s="32" t="s">
        <v>84</v>
      </c>
      <c r="D33" s="31" t="s">
        <v>63</v>
      </c>
      <c r="E33" s="33" t="s">
        <v>85</v>
      </c>
      <c r="F33" s="34" t="s">
        <v>49</v>
      </c>
      <c r="G33" s="35">
        <v>1</v>
      </c>
      <c r="H33" s="36">
        <v>0</v>
      </c>
      <c r="I33" s="36">
        <f>ROUND(G33*H33,P4)</f>
        <v>0</v>
      </c>
      <c r="J33" s="34" t="s">
        <v>50</v>
      </c>
      <c r="O33" s="37">
        <f>I33*0.21</f>
        <v>0</v>
      </c>
      <c r="P33">
        <v>3</v>
      </c>
    </row>
    <row r="34" spans="1:16" ht="135" x14ac:dyDescent="0.25">
      <c r="A34" s="31" t="s">
        <v>51</v>
      </c>
      <c r="B34" s="38"/>
      <c r="E34" s="33" t="s">
        <v>86</v>
      </c>
      <c r="J34" s="39"/>
    </row>
    <row r="35" spans="1:16" x14ac:dyDescent="0.25">
      <c r="A35" s="31" t="s">
        <v>53</v>
      </c>
      <c r="B35" s="38"/>
      <c r="E35" s="40" t="s">
        <v>87</v>
      </c>
      <c r="J35" s="39"/>
    </row>
    <row r="36" spans="1:16" ht="60" x14ac:dyDescent="0.25">
      <c r="A36" s="31" t="s">
        <v>55</v>
      </c>
      <c r="B36" s="38"/>
      <c r="E36" s="33" t="s">
        <v>77</v>
      </c>
      <c r="J36" s="39"/>
    </row>
    <row r="37" spans="1:16" ht="30" x14ac:dyDescent="0.25">
      <c r="A37" s="31" t="s">
        <v>46</v>
      </c>
      <c r="B37" s="31">
        <v>8</v>
      </c>
      <c r="C37" s="32" t="s">
        <v>88</v>
      </c>
      <c r="D37" s="31" t="s">
        <v>63</v>
      </c>
      <c r="E37" s="33" t="s">
        <v>89</v>
      </c>
      <c r="F37" s="34" t="s">
        <v>49</v>
      </c>
      <c r="G37" s="35">
        <v>1</v>
      </c>
      <c r="H37" s="36">
        <v>0</v>
      </c>
      <c r="I37" s="36">
        <f>ROUND(G37*H37,P4)</f>
        <v>0</v>
      </c>
      <c r="J37" s="34" t="s">
        <v>50</v>
      </c>
      <c r="O37" s="37">
        <f>I37*0.21</f>
        <v>0</v>
      </c>
      <c r="P37">
        <v>3</v>
      </c>
    </row>
    <row r="38" spans="1:16" ht="75" x14ac:dyDescent="0.25">
      <c r="A38" s="31" t="s">
        <v>51</v>
      </c>
      <c r="B38" s="38"/>
      <c r="E38" s="33" t="s">
        <v>90</v>
      </c>
      <c r="J38" s="39"/>
    </row>
    <row r="39" spans="1:16" x14ac:dyDescent="0.25">
      <c r="A39" s="31" t="s">
        <v>53</v>
      </c>
      <c r="B39" s="38"/>
      <c r="E39" s="40" t="s">
        <v>91</v>
      </c>
      <c r="J39" s="39"/>
    </row>
    <row r="40" spans="1:16" ht="30" x14ac:dyDescent="0.25">
      <c r="A40" s="31" t="s">
        <v>55</v>
      </c>
      <c r="B40" s="38"/>
      <c r="E40" s="33" t="s">
        <v>83</v>
      </c>
      <c r="J40" s="39"/>
    </row>
    <row r="41" spans="1:16" x14ac:dyDescent="0.25">
      <c r="A41" s="31" t="s">
        <v>46</v>
      </c>
      <c r="B41" s="31">
        <v>9</v>
      </c>
      <c r="C41" s="32" t="s">
        <v>92</v>
      </c>
      <c r="D41" s="31" t="s">
        <v>63</v>
      </c>
      <c r="E41" s="33" t="s">
        <v>93</v>
      </c>
      <c r="F41" s="34" t="s">
        <v>80</v>
      </c>
      <c r="G41" s="35">
        <v>20</v>
      </c>
      <c r="H41" s="36">
        <v>0</v>
      </c>
      <c r="I41" s="36">
        <f>ROUND(G41*H41,P4)</f>
        <v>0</v>
      </c>
      <c r="J41" s="34" t="s">
        <v>50</v>
      </c>
      <c r="O41" s="37">
        <f>I41*0.21</f>
        <v>0</v>
      </c>
      <c r="P41">
        <v>3</v>
      </c>
    </row>
    <row r="42" spans="1:16" x14ac:dyDescent="0.25">
      <c r="A42" s="31" t="s">
        <v>51</v>
      </c>
      <c r="B42" s="38"/>
      <c r="E42" s="33" t="s">
        <v>94</v>
      </c>
      <c r="J42" s="39"/>
    </row>
    <row r="43" spans="1:16" x14ac:dyDescent="0.25">
      <c r="A43" s="31" t="s">
        <v>53</v>
      </c>
      <c r="B43" s="38"/>
      <c r="E43" s="40" t="s">
        <v>95</v>
      </c>
      <c r="J43" s="39"/>
    </row>
    <row r="44" spans="1:16" ht="135" x14ac:dyDescent="0.25">
      <c r="A44" s="31" t="s">
        <v>55</v>
      </c>
      <c r="B44" s="38"/>
      <c r="E44" s="33" t="s">
        <v>96</v>
      </c>
      <c r="J44" s="39"/>
    </row>
    <row r="45" spans="1:16" x14ac:dyDescent="0.25">
      <c r="A45" s="31" t="s">
        <v>46</v>
      </c>
      <c r="B45" s="31">
        <v>10</v>
      </c>
      <c r="C45" s="32" t="s">
        <v>97</v>
      </c>
      <c r="D45" s="31" t="s">
        <v>63</v>
      </c>
      <c r="E45" s="33" t="s">
        <v>98</v>
      </c>
      <c r="F45" s="34" t="s">
        <v>49</v>
      </c>
      <c r="G45" s="35">
        <v>2</v>
      </c>
      <c r="H45" s="36">
        <v>0</v>
      </c>
      <c r="I45" s="36">
        <f>ROUND(G45*H45,P4)</f>
        <v>0</v>
      </c>
      <c r="J45" s="34" t="s">
        <v>50</v>
      </c>
      <c r="O45" s="37">
        <f>I45*0.21</f>
        <v>0</v>
      </c>
      <c r="P45">
        <v>3</v>
      </c>
    </row>
    <row r="46" spans="1:16" ht="75" x14ac:dyDescent="0.25">
      <c r="A46" s="31" t="s">
        <v>51</v>
      </c>
      <c r="B46" s="38"/>
      <c r="E46" s="33" t="s">
        <v>99</v>
      </c>
      <c r="J46" s="39"/>
    </row>
    <row r="47" spans="1:16" ht="45" x14ac:dyDescent="0.25">
      <c r="A47" s="31" t="s">
        <v>53</v>
      </c>
      <c r="B47" s="38"/>
      <c r="E47" s="40" t="s">
        <v>100</v>
      </c>
      <c r="J47" s="39"/>
    </row>
    <row r="48" spans="1:16" ht="75" x14ac:dyDescent="0.25">
      <c r="A48" s="31" t="s">
        <v>55</v>
      </c>
      <c r="B48" s="38"/>
      <c r="E48" s="33" t="s">
        <v>101</v>
      </c>
      <c r="J48" s="39"/>
    </row>
    <row r="49" spans="1:16" ht="30" x14ac:dyDescent="0.25">
      <c r="A49" s="31" t="s">
        <v>46</v>
      </c>
      <c r="B49" s="31">
        <v>11</v>
      </c>
      <c r="C49" s="32" t="s">
        <v>102</v>
      </c>
      <c r="D49" s="31" t="s">
        <v>103</v>
      </c>
      <c r="E49" s="33" t="s">
        <v>104</v>
      </c>
      <c r="F49" s="34" t="s">
        <v>75</v>
      </c>
      <c r="G49" s="35">
        <v>40</v>
      </c>
      <c r="H49" s="36">
        <v>0</v>
      </c>
      <c r="I49" s="36">
        <f>ROUND(G49*H49,P4)</f>
        <v>0</v>
      </c>
      <c r="J49" s="34" t="s">
        <v>105</v>
      </c>
      <c r="O49" s="37">
        <f>I49*0.21</f>
        <v>0</v>
      </c>
      <c r="P49">
        <v>3</v>
      </c>
    </row>
    <row r="50" spans="1:16" ht="60" x14ac:dyDescent="0.25">
      <c r="A50" s="31" t="s">
        <v>51</v>
      </c>
      <c r="B50" s="38"/>
      <c r="E50" s="33" t="s">
        <v>106</v>
      </c>
      <c r="J50" s="39"/>
    </row>
    <row r="51" spans="1:16" x14ac:dyDescent="0.25">
      <c r="A51" s="31" t="s">
        <v>53</v>
      </c>
      <c r="B51" s="38"/>
      <c r="E51" s="40" t="s">
        <v>107</v>
      </c>
      <c r="J51" s="39"/>
    </row>
    <row r="52" spans="1:16" ht="30" x14ac:dyDescent="0.25">
      <c r="A52" s="31" t="s">
        <v>55</v>
      </c>
      <c r="B52" s="38"/>
      <c r="E52" s="33" t="s">
        <v>108</v>
      </c>
      <c r="J52" s="39"/>
    </row>
    <row r="53" spans="1:16" x14ac:dyDescent="0.25">
      <c r="A53" s="31" t="s">
        <v>46</v>
      </c>
      <c r="B53" s="31">
        <v>12</v>
      </c>
      <c r="C53" s="32" t="s">
        <v>109</v>
      </c>
      <c r="D53" s="31" t="s">
        <v>63</v>
      </c>
      <c r="E53" s="33" t="s">
        <v>110</v>
      </c>
      <c r="F53" s="34" t="s">
        <v>111</v>
      </c>
      <c r="G53" s="35">
        <v>4</v>
      </c>
      <c r="H53" s="36">
        <v>0</v>
      </c>
      <c r="I53" s="36">
        <f>ROUND(G53*H53,P4)</f>
        <v>0</v>
      </c>
      <c r="J53" s="34" t="s">
        <v>50</v>
      </c>
      <c r="O53" s="37">
        <f>I53*0.21</f>
        <v>0</v>
      </c>
      <c r="P53">
        <v>3</v>
      </c>
    </row>
    <row r="54" spans="1:16" ht="30" x14ac:dyDescent="0.25">
      <c r="A54" s="31" t="s">
        <v>51</v>
      </c>
      <c r="B54" s="38"/>
      <c r="E54" s="33" t="s">
        <v>112</v>
      </c>
      <c r="J54" s="39"/>
    </row>
    <row r="55" spans="1:16" x14ac:dyDescent="0.25">
      <c r="A55" s="31" t="s">
        <v>53</v>
      </c>
      <c r="B55" s="38"/>
      <c r="E55" s="40" t="s">
        <v>113</v>
      </c>
      <c r="J55" s="39"/>
    </row>
    <row r="56" spans="1:16" ht="105" x14ac:dyDescent="0.25">
      <c r="A56" s="31" t="s">
        <v>55</v>
      </c>
      <c r="B56" s="38"/>
      <c r="E56" s="33" t="s">
        <v>114</v>
      </c>
      <c r="J56" s="39"/>
    </row>
    <row r="57" spans="1:16" x14ac:dyDescent="0.25">
      <c r="A57" s="31" t="s">
        <v>46</v>
      </c>
      <c r="B57" s="31">
        <v>13</v>
      </c>
      <c r="C57" s="32" t="s">
        <v>115</v>
      </c>
      <c r="D57" s="31" t="s">
        <v>63</v>
      </c>
      <c r="E57" s="33" t="s">
        <v>116</v>
      </c>
      <c r="F57" s="34" t="s">
        <v>49</v>
      </c>
      <c r="G57" s="35">
        <v>1</v>
      </c>
      <c r="H57" s="36">
        <v>0</v>
      </c>
      <c r="I57" s="36">
        <f>ROUND(G57*H57,P4)</f>
        <v>0</v>
      </c>
      <c r="J57" s="34" t="s">
        <v>50</v>
      </c>
      <c r="O57" s="37">
        <f>I57*0.21</f>
        <v>0</v>
      </c>
      <c r="P57">
        <v>3</v>
      </c>
    </row>
    <row r="58" spans="1:16" ht="30" x14ac:dyDescent="0.25">
      <c r="A58" s="31" t="s">
        <v>51</v>
      </c>
      <c r="B58" s="38"/>
      <c r="E58" s="33" t="s">
        <v>117</v>
      </c>
      <c r="J58" s="39"/>
    </row>
    <row r="59" spans="1:16" x14ac:dyDescent="0.25">
      <c r="A59" s="31" t="s">
        <v>53</v>
      </c>
      <c r="B59" s="38"/>
      <c r="E59" s="40" t="s">
        <v>87</v>
      </c>
      <c r="J59" s="39"/>
    </row>
    <row r="60" spans="1:16" ht="75" x14ac:dyDescent="0.25">
      <c r="A60" s="31" t="s">
        <v>55</v>
      </c>
      <c r="B60" s="42"/>
      <c r="C60" s="43"/>
      <c r="D60" s="43"/>
      <c r="E60" s="33" t="s">
        <v>118</v>
      </c>
      <c r="F60" s="43"/>
      <c r="G60" s="43"/>
      <c r="H60" s="43"/>
      <c r="I60" s="43"/>
      <c r="J60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scale="5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5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25</v>
      </c>
      <c r="F2" s="3"/>
      <c r="G2" s="3"/>
      <c r="H2" s="3"/>
      <c r="I2" s="3"/>
      <c r="J2" s="16"/>
    </row>
    <row r="3" spans="1:16" x14ac:dyDescent="0.25">
      <c r="A3" s="3" t="s">
        <v>26</v>
      </c>
      <c r="B3" s="17" t="s">
        <v>27</v>
      </c>
      <c r="C3" s="67" t="s">
        <v>28</v>
      </c>
      <c r="D3" s="68"/>
      <c r="E3" s="18" t="s">
        <v>29</v>
      </c>
      <c r="F3" s="3"/>
      <c r="G3" s="3"/>
      <c r="H3" s="19" t="s">
        <v>13</v>
      </c>
      <c r="I3" s="20">
        <f>SUMIFS(I8:I53,A8:A53,"SD")</f>
        <v>0</v>
      </c>
      <c r="J3" s="16"/>
      <c r="O3">
        <v>0</v>
      </c>
      <c r="P3">
        <v>2</v>
      </c>
    </row>
    <row r="4" spans="1:16" x14ac:dyDescent="0.25">
      <c r="A4" s="3" t="s">
        <v>30</v>
      </c>
      <c r="B4" s="17" t="s">
        <v>31</v>
      </c>
      <c r="C4" s="67" t="s">
        <v>13</v>
      </c>
      <c r="D4" s="68"/>
      <c r="E4" s="18" t="s">
        <v>14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69" t="s">
        <v>32</v>
      </c>
      <c r="B5" s="70" t="s">
        <v>33</v>
      </c>
      <c r="C5" s="71" t="s">
        <v>34</v>
      </c>
      <c r="D5" s="71" t="s">
        <v>35</v>
      </c>
      <c r="E5" s="71" t="s">
        <v>36</v>
      </c>
      <c r="F5" s="71" t="s">
        <v>37</v>
      </c>
      <c r="G5" s="71" t="s">
        <v>38</v>
      </c>
      <c r="H5" s="71" t="s">
        <v>39</v>
      </c>
      <c r="I5" s="71"/>
      <c r="J5" s="72" t="s">
        <v>40</v>
      </c>
      <c r="O5">
        <v>0.21</v>
      </c>
    </row>
    <row r="6" spans="1:16" x14ac:dyDescent="0.25">
      <c r="A6" s="69"/>
      <c r="B6" s="70"/>
      <c r="C6" s="71"/>
      <c r="D6" s="71"/>
      <c r="E6" s="71"/>
      <c r="F6" s="71"/>
      <c r="G6" s="71"/>
      <c r="H6" s="7" t="s">
        <v>41</v>
      </c>
      <c r="I6" s="7" t="s">
        <v>42</v>
      </c>
      <c r="J6" s="72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43</v>
      </c>
      <c r="B8" s="26"/>
      <c r="C8" s="27" t="s">
        <v>44</v>
      </c>
      <c r="D8" s="28"/>
      <c r="E8" s="25" t="s">
        <v>45</v>
      </c>
      <c r="F8" s="28"/>
      <c r="G8" s="28"/>
      <c r="H8" s="28"/>
      <c r="I8" s="29">
        <f>SUMIFS(I9:I12,A9:A12,"P")</f>
        <v>0</v>
      </c>
      <c r="J8" s="30"/>
    </row>
    <row r="9" spans="1:16" x14ac:dyDescent="0.25">
      <c r="A9" s="31" t="s">
        <v>46</v>
      </c>
      <c r="B9" s="31">
        <v>1</v>
      </c>
      <c r="C9" s="32" t="s">
        <v>119</v>
      </c>
      <c r="D9" s="31" t="s">
        <v>63</v>
      </c>
      <c r="E9" s="33" t="s">
        <v>120</v>
      </c>
      <c r="F9" s="34" t="s">
        <v>75</v>
      </c>
      <c r="G9" s="35">
        <v>16</v>
      </c>
      <c r="H9" s="36">
        <v>0</v>
      </c>
      <c r="I9" s="36">
        <f>ROUND(G9*H9,P4)</f>
        <v>0</v>
      </c>
      <c r="J9" s="34" t="s">
        <v>50</v>
      </c>
      <c r="O9" s="37">
        <f>I9*0.21</f>
        <v>0</v>
      </c>
      <c r="P9">
        <v>3</v>
      </c>
    </row>
    <row r="10" spans="1:16" ht="30" x14ac:dyDescent="0.25">
      <c r="A10" s="31" t="s">
        <v>51</v>
      </c>
      <c r="B10" s="38"/>
      <c r="E10" s="33" t="s">
        <v>121</v>
      </c>
      <c r="J10" s="39"/>
    </row>
    <row r="11" spans="1:16" x14ac:dyDescent="0.25">
      <c r="A11" s="31" t="s">
        <v>53</v>
      </c>
      <c r="B11" s="38"/>
      <c r="E11" s="40" t="s">
        <v>122</v>
      </c>
      <c r="J11" s="39"/>
    </row>
    <row r="12" spans="1:16" ht="60" x14ac:dyDescent="0.25">
      <c r="A12" s="31" t="s">
        <v>55</v>
      </c>
      <c r="B12" s="38"/>
      <c r="E12" s="33" t="s">
        <v>77</v>
      </c>
      <c r="J12" s="39"/>
    </row>
    <row r="13" spans="1:16" x14ac:dyDescent="0.25">
      <c r="A13" s="25" t="s">
        <v>43</v>
      </c>
      <c r="B13" s="26"/>
      <c r="C13" s="27" t="s">
        <v>123</v>
      </c>
      <c r="D13" s="28"/>
      <c r="E13" s="25" t="s">
        <v>124</v>
      </c>
      <c r="F13" s="28"/>
      <c r="G13" s="28"/>
      <c r="H13" s="28"/>
      <c r="I13" s="29">
        <f>SUMIFS(I14:I53,A14:A53,"P")</f>
        <v>0</v>
      </c>
      <c r="J13" s="30"/>
    </row>
    <row r="14" spans="1:16" x14ac:dyDescent="0.25">
      <c r="A14" s="31" t="s">
        <v>46</v>
      </c>
      <c r="B14" s="31">
        <v>2</v>
      </c>
      <c r="C14" s="32" t="s">
        <v>125</v>
      </c>
      <c r="D14" s="31" t="s">
        <v>63</v>
      </c>
      <c r="E14" s="33" t="s">
        <v>126</v>
      </c>
      <c r="F14" s="34" t="s">
        <v>127</v>
      </c>
      <c r="G14" s="35">
        <v>1373</v>
      </c>
      <c r="H14" s="36">
        <v>0</v>
      </c>
      <c r="I14" s="36">
        <f>ROUND(G14*H14,P4)</f>
        <v>0</v>
      </c>
      <c r="J14" s="34" t="s">
        <v>50</v>
      </c>
      <c r="O14" s="37">
        <f>I14*0.21</f>
        <v>0</v>
      </c>
      <c r="P14">
        <v>3</v>
      </c>
    </row>
    <row r="15" spans="1:16" ht="45" x14ac:dyDescent="0.25">
      <c r="A15" s="31" t="s">
        <v>51</v>
      </c>
      <c r="B15" s="38"/>
      <c r="E15" s="33" t="s">
        <v>128</v>
      </c>
      <c r="J15" s="39"/>
    </row>
    <row r="16" spans="1:16" x14ac:dyDescent="0.25">
      <c r="A16" s="31" t="s">
        <v>53</v>
      </c>
      <c r="B16" s="38"/>
      <c r="E16" s="40" t="s">
        <v>129</v>
      </c>
      <c r="J16" s="39"/>
    </row>
    <row r="17" spans="1:16" ht="90" x14ac:dyDescent="0.25">
      <c r="A17" s="31" t="s">
        <v>55</v>
      </c>
      <c r="B17" s="38"/>
      <c r="E17" s="33" t="s">
        <v>130</v>
      </c>
      <c r="J17" s="39"/>
    </row>
    <row r="18" spans="1:16" x14ac:dyDescent="0.25">
      <c r="A18" s="31" t="s">
        <v>46</v>
      </c>
      <c r="B18" s="31">
        <v>3</v>
      </c>
      <c r="C18" s="32" t="s">
        <v>131</v>
      </c>
      <c r="D18" s="31" t="s">
        <v>63</v>
      </c>
      <c r="E18" s="33" t="s">
        <v>132</v>
      </c>
      <c r="F18" s="34" t="s">
        <v>111</v>
      </c>
      <c r="G18" s="35">
        <v>10</v>
      </c>
      <c r="H18" s="36">
        <v>0</v>
      </c>
      <c r="I18" s="36">
        <f>ROUND(G18*H18,P4)</f>
        <v>0</v>
      </c>
      <c r="J18" s="34" t="s">
        <v>50</v>
      </c>
      <c r="O18" s="37">
        <f>I18*0.21</f>
        <v>0</v>
      </c>
      <c r="P18">
        <v>3</v>
      </c>
    </row>
    <row r="19" spans="1:16" ht="180" x14ac:dyDescent="0.25">
      <c r="A19" s="31" t="s">
        <v>51</v>
      </c>
      <c r="B19" s="38"/>
      <c r="E19" s="33" t="s">
        <v>133</v>
      </c>
      <c r="J19" s="39"/>
    </row>
    <row r="20" spans="1:16" ht="30" x14ac:dyDescent="0.25">
      <c r="A20" s="31" t="s">
        <v>53</v>
      </c>
      <c r="B20" s="38"/>
      <c r="E20" s="40" t="s">
        <v>134</v>
      </c>
      <c r="J20" s="39"/>
    </row>
    <row r="21" spans="1:16" ht="225" x14ac:dyDescent="0.25">
      <c r="A21" s="31" t="s">
        <v>55</v>
      </c>
      <c r="B21" s="38"/>
      <c r="E21" s="33" t="s">
        <v>135</v>
      </c>
      <c r="J21" s="39"/>
    </row>
    <row r="22" spans="1:16" x14ac:dyDescent="0.25">
      <c r="A22" s="31" t="s">
        <v>46</v>
      </c>
      <c r="B22" s="31">
        <v>4</v>
      </c>
      <c r="C22" s="32" t="s">
        <v>136</v>
      </c>
      <c r="D22" s="31" t="s">
        <v>63</v>
      </c>
      <c r="E22" s="33" t="s">
        <v>137</v>
      </c>
      <c r="F22" s="34" t="s">
        <v>111</v>
      </c>
      <c r="G22" s="35">
        <v>1</v>
      </c>
      <c r="H22" s="36">
        <v>0</v>
      </c>
      <c r="I22" s="36">
        <f>ROUND(G22*H22,P4)</f>
        <v>0</v>
      </c>
      <c r="J22" s="34" t="s">
        <v>50</v>
      </c>
      <c r="O22" s="37">
        <f>I22*0.21</f>
        <v>0</v>
      </c>
      <c r="P22">
        <v>3</v>
      </c>
    </row>
    <row r="23" spans="1:16" ht="180" x14ac:dyDescent="0.25">
      <c r="A23" s="31" t="s">
        <v>51</v>
      </c>
      <c r="B23" s="38"/>
      <c r="E23" s="33" t="s">
        <v>138</v>
      </c>
      <c r="J23" s="39"/>
    </row>
    <row r="24" spans="1:16" x14ac:dyDescent="0.25">
      <c r="A24" s="31" t="s">
        <v>53</v>
      </c>
      <c r="B24" s="38"/>
      <c r="E24" s="40" t="s">
        <v>139</v>
      </c>
      <c r="J24" s="39"/>
    </row>
    <row r="25" spans="1:16" ht="225" x14ac:dyDescent="0.25">
      <c r="A25" s="31" t="s">
        <v>55</v>
      </c>
      <c r="B25" s="38"/>
      <c r="E25" s="33" t="s">
        <v>135</v>
      </c>
      <c r="J25" s="39"/>
    </row>
    <row r="26" spans="1:16" x14ac:dyDescent="0.25">
      <c r="A26" s="31" t="s">
        <v>46</v>
      </c>
      <c r="B26" s="31">
        <v>5</v>
      </c>
      <c r="C26" s="32" t="s">
        <v>140</v>
      </c>
      <c r="D26" s="31" t="s">
        <v>63</v>
      </c>
      <c r="E26" s="33" t="s">
        <v>141</v>
      </c>
      <c r="F26" s="34" t="s">
        <v>111</v>
      </c>
      <c r="G26" s="35">
        <v>27</v>
      </c>
      <c r="H26" s="36">
        <v>0</v>
      </c>
      <c r="I26" s="36">
        <f>ROUND(G26*H26,P4)</f>
        <v>0</v>
      </c>
      <c r="J26" s="34" t="s">
        <v>50</v>
      </c>
      <c r="O26" s="37">
        <f>I26*0.21</f>
        <v>0</v>
      </c>
      <c r="P26">
        <v>3</v>
      </c>
    </row>
    <row r="27" spans="1:16" ht="150" x14ac:dyDescent="0.25">
      <c r="A27" s="31" t="s">
        <v>51</v>
      </c>
      <c r="B27" s="38"/>
      <c r="E27" s="33" t="s">
        <v>142</v>
      </c>
      <c r="J27" s="39"/>
    </row>
    <row r="28" spans="1:16" x14ac:dyDescent="0.25">
      <c r="A28" s="31" t="s">
        <v>53</v>
      </c>
      <c r="B28" s="38"/>
      <c r="E28" s="40" t="s">
        <v>143</v>
      </c>
      <c r="J28" s="39"/>
    </row>
    <row r="29" spans="1:16" ht="90" x14ac:dyDescent="0.25">
      <c r="A29" s="31" t="s">
        <v>55</v>
      </c>
      <c r="B29" s="38"/>
      <c r="E29" s="33" t="s">
        <v>144</v>
      </c>
      <c r="J29" s="39"/>
    </row>
    <row r="30" spans="1:16" x14ac:dyDescent="0.25">
      <c r="A30" s="31" t="s">
        <v>46</v>
      </c>
      <c r="B30" s="31">
        <v>6</v>
      </c>
      <c r="C30" s="32" t="s">
        <v>145</v>
      </c>
      <c r="D30" s="31" t="s">
        <v>63</v>
      </c>
      <c r="E30" s="33" t="s">
        <v>146</v>
      </c>
      <c r="F30" s="34" t="s">
        <v>127</v>
      </c>
      <c r="G30" s="35">
        <v>30</v>
      </c>
      <c r="H30" s="36">
        <v>0</v>
      </c>
      <c r="I30" s="36">
        <f>ROUND(G30*H30,P4)</f>
        <v>0</v>
      </c>
      <c r="J30" s="34" t="s">
        <v>50</v>
      </c>
      <c r="O30" s="37">
        <f>I30*0.21</f>
        <v>0</v>
      </c>
      <c r="P30">
        <v>3</v>
      </c>
    </row>
    <row r="31" spans="1:16" ht="60" x14ac:dyDescent="0.25">
      <c r="A31" s="31" t="s">
        <v>51</v>
      </c>
      <c r="B31" s="38"/>
      <c r="E31" s="33" t="s">
        <v>147</v>
      </c>
      <c r="J31" s="39"/>
    </row>
    <row r="32" spans="1:16" x14ac:dyDescent="0.25">
      <c r="A32" s="31" t="s">
        <v>53</v>
      </c>
      <c r="B32" s="38"/>
      <c r="E32" s="40" t="s">
        <v>148</v>
      </c>
      <c r="J32" s="39"/>
    </row>
    <row r="33" spans="1:16" ht="105" x14ac:dyDescent="0.25">
      <c r="A33" s="31" t="s">
        <v>55</v>
      </c>
      <c r="B33" s="38"/>
      <c r="E33" s="33" t="s">
        <v>149</v>
      </c>
      <c r="J33" s="39"/>
    </row>
    <row r="34" spans="1:16" x14ac:dyDescent="0.25">
      <c r="A34" s="31" t="s">
        <v>46</v>
      </c>
      <c r="B34" s="31">
        <v>7</v>
      </c>
      <c r="C34" s="32" t="s">
        <v>150</v>
      </c>
      <c r="D34" s="31" t="s">
        <v>63</v>
      </c>
      <c r="E34" s="33" t="s">
        <v>151</v>
      </c>
      <c r="F34" s="34" t="s">
        <v>111</v>
      </c>
      <c r="G34" s="35">
        <v>9</v>
      </c>
      <c r="H34" s="36">
        <v>0</v>
      </c>
      <c r="I34" s="36">
        <f>ROUND(G34*H34,P4)</f>
        <v>0</v>
      </c>
      <c r="J34" s="34" t="s">
        <v>50</v>
      </c>
      <c r="O34" s="37">
        <f>I34*0.21</f>
        <v>0</v>
      </c>
      <c r="P34">
        <v>3</v>
      </c>
    </row>
    <row r="35" spans="1:16" ht="45" x14ac:dyDescent="0.25">
      <c r="A35" s="31" t="s">
        <v>51</v>
      </c>
      <c r="B35" s="38"/>
      <c r="E35" s="33" t="s">
        <v>152</v>
      </c>
      <c r="J35" s="39"/>
    </row>
    <row r="36" spans="1:16" x14ac:dyDescent="0.25">
      <c r="A36" s="31" t="s">
        <v>53</v>
      </c>
      <c r="B36" s="38"/>
      <c r="E36" s="40" t="s">
        <v>153</v>
      </c>
      <c r="J36" s="39"/>
    </row>
    <row r="37" spans="1:16" ht="135" x14ac:dyDescent="0.25">
      <c r="A37" s="31" t="s">
        <v>55</v>
      </c>
      <c r="B37" s="38"/>
      <c r="E37" s="33" t="s">
        <v>154</v>
      </c>
      <c r="J37" s="39"/>
    </row>
    <row r="38" spans="1:16" x14ac:dyDescent="0.25">
      <c r="A38" s="31" t="s">
        <v>46</v>
      </c>
      <c r="B38" s="31">
        <v>8</v>
      </c>
      <c r="C38" s="32" t="s">
        <v>155</v>
      </c>
      <c r="D38" s="31" t="s">
        <v>63</v>
      </c>
      <c r="E38" s="33" t="s">
        <v>156</v>
      </c>
      <c r="F38" s="34" t="s">
        <v>127</v>
      </c>
      <c r="G38" s="35">
        <v>16</v>
      </c>
      <c r="H38" s="36">
        <v>0</v>
      </c>
      <c r="I38" s="36">
        <f>ROUND(G38*H38,P4)</f>
        <v>0</v>
      </c>
      <c r="J38" s="34" t="s">
        <v>50</v>
      </c>
      <c r="O38" s="37">
        <f>I38*0.21</f>
        <v>0</v>
      </c>
      <c r="P38">
        <v>3</v>
      </c>
    </row>
    <row r="39" spans="1:16" ht="45" x14ac:dyDescent="0.25">
      <c r="A39" s="31" t="s">
        <v>51</v>
      </c>
      <c r="B39" s="38"/>
      <c r="E39" s="33" t="s">
        <v>157</v>
      </c>
      <c r="J39" s="39"/>
    </row>
    <row r="40" spans="1:16" ht="60" x14ac:dyDescent="0.25">
      <c r="A40" s="31" t="s">
        <v>53</v>
      </c>
      <c r="B40" s="38"/>
      <c r="E40" s="40" t="s">
        <v>158</v>
      </c>
      <c r="J40" s="39"/>
    </row>
    <row r="41" spans="1:16" ht="90" x14ac:dyDescent="0.25">
      <c r="A41" s="31" t="s">
        <v>55</v>
      </c>
      <c r="B41" s="38"/>
      <c r="E41" s="33" t="s">
        <v>159</v>
      </c>
      <c r="J41" s="39"/>
    </row>
    <row r="42" spans="1:16" ht="30" x14ac:dyDescent="0.25">
      <c r="A42" s="31" t="s">
        <v>46</v>
      </c>
      <c r="B42" s="31">
        <v>9</v>
      </c>
      <c r="C42" s="32" t="s">
        <v>160</v>
      </c>
      <c r="D42" s="31" t="s">
        <v>103</v>
      </c>
      <c r="E42" s="33" t="s">
        <v>161</v>
      </c>
      <c r="F42" s="34" t="s">
        <v>111</v>
      </c>
      <c r="G42" s="35">
        <v>30</v>
      </c>
      <c r="H42" s="36">
        <v>0</v>
      </c>
      <c r="I42" s="36">
        <f>ROUND(G42*H42,P4)</f>
        <v>0</v>
      </c>
      <c r="J42" s="34" t="s">
        <v>105</v>
      </c>
      <c r="O42" s="37">
        <f>I42*0.21</f>
        <v>0</v>
      </c>
      <c r="P42">
        <v>3</v>
      </c>
    </row>
    <row r="43" spans="1:16" ht="135" x14ac:dyDescent="0.25">
      <c r="A43" s="31" t="s">
        <v>51</v>
      </c>
      <c r="B43" s="38"/>
      <c r="E43" s="33" t="s">
        <v>162</v>
      </c>
      <c r="J43" s="39"/>
    </row>
    <row r="44" spans="1:16" x14ac:dyDescent="0.25">
      <c r="A44" s="31" t="s">
        <v>53</v>
      </c>
      <c r="B44" s="38"/>
      <c r="E44" s="40" t="s">
        <v>163</v>
      </c>
      <c r="J44" s="39"/>
    </row>
    <row r="45" spans="1:16" ht="210" x14ac:dyDescent="0.25">
      <c r="A45" s="31" t="s">
        <v>55</v>
      </c>
      <c r="B45" s="38"/>
      <c r="E45" s="33" t="s">
        <v>164</v>
      </c>
      <c r="J45" s="39"/>
    </row>
    <row r="46" spans="1:16" x14ac:dyDescent="0.25">
      <c r="A46" s="31" t="s">
        <v>46</v>
      </c>
      <c r="B46" s="31">
        <v>10</v>
      </c>
      <c r="C46" s="32" t="s">
        <v>165</v>
      </c>
      <c r="D46" s="31" t="s">
        <v>103</v>
      </c>
      <c r="E46" s="33" t="s">
        <v>166</v>
      </c>
      <c r="F46" s="34" t="s">
        <v>49</v>
      </c>
      <c r="G46" s="35">
        <v>1</v>
      </c>
      <c r="H46" s="36">
        <v>0</v>
      </c>
      <c r="I46" s="36">
        <f>ROUND(G46*H46,P4)</f>
        <v>0</v>
      </c>
      <c r="J46" s="34" t="s">
        <v>105</v>
      </c>
      <c r="O46" s="37">
        <f>I46*0.21</f>
        <v>0</v>
      </c>
      <c r="P46">
        <v>3</v>
      </c>
    </row>
    <row r="47" spans="1:16" ht="210" x14ac:dyDescent="0.25">
      <c r="A47" s="31" t="s">
        <v>51</v>
      </c>
      <c r="B47" s="38"/>
      <c r="E47" s="33" t="s">
        <v>167</v>
      </c>
      <c r="J47" s="39"/>
    </row>
    <row r="48" spans="1:16" x14ac:dyDescent="0.25">
      <c r="A48" s="31" t="s">
        <v>53</v>
      </c>
      <c r="B48" s="38"/>
      <c r="E48" s="40" t="s">
        <v>87</v>
      </c>
      <c r="J48" s="39"/>
    </row>
    <row r="49" spans="1:16" ht="90" x14ac:dyDescent="0.25">
      <c r="A49" s="31" t="s">
        <v>55</v>
      </c>
      <c r="B49" s="38"/>
      <c r="E49" s="33" t="s">
        <v>168</v>
      </c>
      <c r="J49" s="39"/>
    </row>
    <row r="50" spans="1:16" x14ac:dyDescent="0.25">
      <c r="A50" s="31" t="s">
        <v>46</v>
      </c>
      <c r="B50" s="31">
        <v>11</v>
      </c>
      <c r="C50" s="32" t="s">
        <v>169</v>
      </c>
      <c r="D50" s="31" t="s">
        <v>63</v>
      </c>
      <c r="E50" s="33" t="s">
        <v>170</v>
      </c>
      <c r="F50" s="34" t="s">
        <v>171</v>
      </c>
      <c r="G50" s="35">
        <v>12</v>
      </c>
      <c r="H50" s="36">
        <v>0</v>
      </c>
      <c r="I50" s="36">
        <f>ROUND(G50*H50,P4)</f>
        <v>0</v>
      </c>
      <c r="J50" s="34" t="s">
        <v>50</v>
      </c>
      <c r="O50" s="37">
        <f>I50*0.21</f>
        <v>0</v>
      </c>
      <c r="P50">
        <v>3</v>
      </c>
    </row>
    <row r="51" spans="1:16" ht="45" x14ac:dyDescent="0.25">
      <c r="A51" s="31" t="s">
        <v>51</v>
      </c>
      <c r="B51" s="38"/>
      <c r="E51" s="33" t="s">
        <v>172</v>
      </c>
      <c r="J51" s="39"/>
    </row>
    <row r="52" spans="1:16" ht="30" x14ac:dyDescent="0.25">
      <c r="A52" s="31" t="s">
        <v>53</v>
      </c>
      <c r="B52" s="38"/>
      <c r="E52" s="40" t="s">
        <v>173</v>
      </c>
      <c r="J52" s="39"/>
    </row>
    <row r="53" spans="1:16" ht="90" x14ac:dyDescent="0.25">
      <c r="A53" s="31" t="s">
        <v>55</v>
      </c>
      <c r="B53" s="42"/>
      <c r="C53" s="43"/>
      <c r="D53" s="43"/>
      <c r="E53" s="33" t="s">
        <v>168</v>
      </c>
      <c r="F53" s="43"/>
      <c r="G53" s="43"/>
      <c r="H53" s="43"/>
      <c r="I53" s="43"/>
      <c r="J53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scale="50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92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25</v>
      </c>
      <c r="F2" s="3"/>
      <c r="G2" s="3"/>
      <c r="H2" s="3"/>
      <c r="I2" s="3"/>
      <c r="J2" s="16"/>
    </row>
    <row r="3" spans="1:16" x14ac:dyDescent="0.25">
      <c r="A3" s="3" t="s">
        <v>26</v>
      </c>
      <c r="B3" s="17" t="s">
        <v>27</v>
      </c>
      <c r="C3" s="67" t="s">
        <v>28</v>
      </c>
      <c r="D3" s="68"/>
      <c r="E3" s="18" t="s">
        <v>29</v>
      </c>
      <c r="F3" s="3"/>
      <c r="G3" s="3"/>
      <c r="H3" s="19" t="s">
        <v>15</v>
      </c>
      <c r="I3" s="20">
        <f>SUMIFS(I8:I192,A8:A192,"SD")</f>
        <v>0</v>
      </c>
      <c r="J3" s="16"/>
      <c r="O3">
        <v>0</v>
      </c>
      <c r="P3">
        <v>2</v>
      </c>
    </row>
    <row r="4" spans="1:16" x14ac:dyDescent="0.25">
      <c r="A4" s="3" t="s">
        <v>30</v>
      </c>
      <c r="B4" s="17" t="s">
        <v>31</v>
      </c>
      <c r="C4" s="67" t="s">
        <v>15</v>
      </c>
      <c r="D4" s="68"/>
      <c r="E4" s="18" t="s">
        <v>16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69" t="s">
        <v>32</v>
      </c>
      <c r="B5" s="70" t="s">
        <v>33</v>
      </c>
      <c r="C5" s="71" t="s">
        <v>34</v>
      </c>
      <c r="D5" s="71" t="s">
        <v>35</v>
      </c>
      <c r="E5" s="71" t="s">
        <v>36</v>
      </c>
      <c r="F5" s="71" t="s">
        <v>37</v>
      </c>
      <c r="G5" s="71" t="s">
        <v>38</v>
      </c>
      <c r="H5" s="71" t="s">
        <v>39</v>
      </c>
      <c r="I5" s="71"/>
      <c r="J5" s="72" t="s">
        <v>40</v>
      </c>
      <c r="O5">
        <v>0.21</v>
      </c>
    </row>
    <row r="6" spans="1:16" x14ac:dyDescent="0.25">
      <c r="A6" s="69"/>
      <c r="B6" s="70"/>
      <c r="C6" s="71"/>
      <c r="D6" s="71"/>
      <c r="E6" s="71"/>
      <c r="F6" s="71"/>
      <c r="G6" s="71"/>
      <c r="H6" s="7" t="s">
        <v>41</v>
      </c>
      <c r="I6" s="7" t="s">
        <v>42</v>
      </c>
      <c r="J6" s="72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43</v>
      </c>
      <c r="B8" s="26"/>
      <c r="C8" s="27" t="s">
        <v>44</v>
      </c>
      <c r="D8" s="28"/>
      <c r="E8" s="25" t="s">
        <v>45</v>
      </c>
      <c r="F8" s="28"/>
      <c r="G8" s="28"/>
      <c r="H8" s="28"/>
      <c r="I8" s="29">
        <f>SUMIFS(I9:I28,A9:A28,"P")</f>
        <v>0</v>
      </c>
      <c r="J8" s="30"/>
    </row>
    <row r="9" spans="1:16" ht="30" x14ac:dyDescent="0.25">
      <c r="A9" s="31" t="s">
        <v>46</v>
      </c>
      <c r="B9" s="31">
        <v>1</v>
      </c>
      <c r="C9" s="32" t="s">
        <v>174</v>
      </c>
      <c r="D9" s="31" t="s">
        <v>123</v>
      </c>
      <c r="E9" s="33" t="s">
        <v>175</v>
      </c>
      <c r="F9" s="34" t="s">
        <v>176</v>
      </c>
      <c r="G9" s="35">
        <v>25904.75</v>
      </c>
      <c r="H9" s="36">
        <v>0</v>
      </c>
      <c r="I9" s="36">
        <f>ROUND(G9*H9,P4)</f>
        <v>0</v>
      </c>
      <c r="J9" s="34" t="s">
        <v>50</v>
      </c>
      <c r="O9" s="37">
        <f>I9*0.21</f>
        <v>0</v>
      </c>
      <c r="P9">
        <v>3</v>
      </c>
    </row>
    <row r="10" spans="1:16" ht="75" x14ac:dyDescent="0.25">
      <c r="A10" s="31" t="s">
        <v>51</v>
      </c>
      <c r="B10" s="38"/>
      <c r="E10" s="33" t="s">
        <v>177</v>
      </c>
      <c r="J10" s="39"/>
    </row>
    <row r="11" spans="1:16" ht="90" x14ac:dyDescent="0.25">
      <c r="A11" s="31" t="s">
        <v>53</v>
      </c>
      <c r="B11" s="38"/>
      <c r="E11" s="40" t="s">
        <v>178</v>
      </c>
      <c r="J11" s="39"/>
    </row>
    <row r="12" spans="1:16" ht="165" x14ac:dyDescent="0.25">
      <c r="A12" s="31" t="s">
        <v>55</v>
      </c>
      <c r="B12" s="38"/>
      <c r="E12" s="33" t="s">
        <v>179</v>
      </c>
      <c r="J12" s="39"/>
    </row>
    <row r="13" spans="1:16" ht="30" x14ac:dyDescent="0.25">
      <c r="A13" s="31" t="s">
        <v>46</v>
      </c>
      <c r="B13" s="31">
        <v>2</v>
      </c>
      <c r="C13" s="32" t="s">
        <v>174</v>
      </c>
      <c r="D13" s="31" t="s">
        <v>180</v>
      </c>
      <c r="E13" s="33" t="s">
        <v>175</v>
      </c>
      <c r="F13" s="34" t="s">
        <v>176</v>
      </c>
      <c r="G13" s="35">
        <v>29847.118999999999</v>
      </c>
      <c r="H13" s="36">
        <v>0</v>
      </c>
      <c r="I13" s="36">
        <f>ROUND(G13*H13,P4)</f>
        <v>0</v>
      </c>
      <c r="J13" s="34" t="s">
        <v>50</v>
      </c>
      <c r="O13" s="37">
        <f>I13*0.21</f>
        <v>0</v>
      </c>
      <c r="P13">
        <v>3</v>
      </c>
    </row>
    <row r="14" spans="1:16" ht="60" x14ac:dyDescent="0.25">
      <c r="A14" s="31" t="s">
        <v>51</v>
      </c>
      <c r="B14" s="38"/>
      <c r="E14" s="33" t="s">
        <v>181</v>
      </c>
      <c r="J14" s="39"/>
    </row>
    <row r="15" spans="1:16" ht="30" x14ac:dyDescent="0.25">
      <c r="A15" s="31" t="s">
        <v>53</v>
      </c>
      <c r="B15" s="38"/>
      <c r="E15" s="40" t="s">
        <v>182</v>
      </c>
      <c r="J15" s="39"/>
    </row>
    <row r="16" spans="1:16" ht="165" x14ac:dyDescent="0.25">
      <c r="A16" s="31" t="s">
        <v>55</v>
      </c>
      <c r="B16" s="38"/>
      <c r="E16" s="33" t="s">
        <v>179</v>
      </c>
      <c r="J16" s="39"/>
    </row>
    <row r="17" spans="1:16" ht="30" x14ac:dyDescent="0.25">
      <c r="A17" s="31" t="s">
        <v>46</v>
      </c>
      <c r="B17" s="31">
        <v>3</v>
      </c>
      <c r="C17" s="32" t="s">
        <v>183</v>
      </c>
      <c r="D17" s="31" t="s">
        <v>63</v>
      </c>
      <c r="E17" s="33" t="s">
        <v>184</v>
      </c>
      <c r="F17" s="34" t="s">
        <v>176</v>
      </c>
      <c r="G17" s="35">
        <v>57.5</v>
      </c>
      <c r="H17" s="36">
        <v>0</v>
      </c>
      <c r="I17" s="36">
        <f>ROUND(G17*H17,P4)</f>
        <v>0</v>
      </c>
      <c r="J17" s="34" t="s">
        <v>50</v>
      </c>
      <c r="O17" s="37">
        <f>I17*0.21</f>
        <v>0</v>
      </c>
      <c r="P17">
        <v>3</v>
      </c>
    </row>
    <row r="18" spans="1:16" ht="120" x14ac:dyDescent="0.25">
      <c r="A18" s="31" t="s">
        <v>51</v>
      </c>
      <c r="B18" s="38"/>
      <c r="E18" s="33" t="s">
        <v>185</v>
      </c>
      <c r="J18" s="39"/>
    </row>
    <row r="19" spans="1:16" ht="30" x14ac:dyDescent="0.25">
      <c r="A19" s="31" t="s">
        <v>53</v>
      </c>
      <c r="B19" s="38"/>
      <c r="E19" s="40" t="s">
        <v>186</v>
      </c>
      <c r="J19" s="39"/>
    </row>
    <row r="20" spans="1:16" ht="165" x14ac:dyDescent="0.25">
      <c r="A20" s="31" t="s">
        <v>55</v>
      </c>
      <c r="B20" s="38"/>
      <c r="E20" s="33" t="s">
        <v>179</v>
      </c>
      <c r="J20" s="39"/>
    </row>
    <row r="21" spans="1:16" ht="30" x14ac:dyDescent="0.25">
      <c r="A21" s="31" t="s">
        <v>46</v>
      </c>
      <c r="B21" s="31">
        <v>4</v>
      </c>
      <c r="C21" s="32" t="s">
        <v>187</v>
      </c>
      <c r="D21" s="31" t="s">
        <v>63</v>
      </c>
      <c r="E21" s="33" t="s">
        <v>188</v>
      </c>
      <c r="F21" s="34" t="s">
        <v>176</v>
      </c>
      <c r="G21" s="35">
        <v>1531.2840000000001</v>
      </c>
      <c r="H21" s="36">
        <v>0</v>
      </c>
      <c r="I21" s="36">
        <f>ROUND(G21*H21,P4)</f>
        <v>0</v>
      </c>
      <c r="J21" s="34" t="s">
        <v>50</v>
      </c>
      <c r="O21" s="37">
        <f>I21*0.21</f>
        <v>0</v>
      </c>
      <c r="P21">
        <v>3</v>
      </c>
    </row>
    <row r="22" spans="1:16" ht="75" x14ac:dyDescent="0.25">
      <c r="A22" s="31" t="s">
        <v>51</v>
      </c>
      <c r="B22" s="38"/>
      <c r="E22" s="33" t="s">
        <v>189</v>
      </c>
      <c r="J22" s="39"/>
    </row>
    <row r="23" spans="1:16" ht="45" x14ac:dyDescent="0.25">
      <c r="A23" s="31" t="s">
        <v>53</v>
      </c>
      <c r="B23" s="38"/>
      <c r="E23" s="40" t="s">
        <v>190</v>
      </c>
      <c r="J23" s="39"/>
    </row>
    <row r="24" spans="1:16" ht="165" x14ac:dyDescent="0.25">
      <c r="A24" s="31" t="s">
        <v>55</v>
      </c>
      <c r="B24" s="38"/>
      <c r="E24" s="33" t="s">
        <v>179</v>
      </c>
      <c r="J24" s="39"/>
    </row>
    <row r="25" spans="1:16" ht="30" x14ac:dyDescent="0.25">
      <c r="A25" s="31" t="s">
        <v>46</v>
      </c>
      <c r="B25" s="31">
        <v>5</v>
      </c>
      <c r="C25" s="32" t="s">
        <v>191</v>
      </c>
      <c r="D25" s="31"/>
      <c r="E25" s="33" t="s">
        <v>192</v>
      </c>
      <c r="F25" s="34" t="s">
        <v>176</v>
      </c>
      <c r="G25" s="35">
        <v>12024.276</v>
      </c>
      <c r="H25" s="36">
        <v>0</v>
      </c>
      <c r="I25" s="36">
        <f>ROUND(G25*H25,P4)</f>
        <v>0</v>
      </c>
      <c r="J25" s="34" t="s">
        <v>50</v>
      </c>
      <c r="O25" s="37">
        <f>I25*0.21</f>
        <v>0</v>
      </c>
      <c r="P25">
        <v>3</v>
      </c>
    </row>
    <row r="26" spans="1:16" ht="60" x14ac:dyDescent="0.25">
      <c r="A26" s="31" t="s">
        <v>51</v>
      </c>
      <c r="B26" s="38"/>
      <c r="E26" s="33" t="s">
        <v>193</v>
      </c>
      <c r="J26" s="39"/>
    </row>
    <row r="27" spans="1:16" ht="30" x14ac:dyDescent="0.25">
      <c r="A27" s="31" t="s">
        <v>53</v>
      </c>
      <c r="B27" s="38"/>
      <c r="E27" s="40" t="s">
        <v>194</v>
      </c>
      <c r="J27" s="39"/>
    </row>
    <row r="28" spans="1:16" ht="165" x14ac:dyDescent="0.25">
      <c r="A28" s="31" t="s">
        <v>55</v>
      </c>
      <c r="B28" s="38"/>
      <c r="E28" s="33" t="s">
        <v>179</v>
      </c>
      <c r="J28" s="39"/>
    </row>
    <row r="29" spans="1:16" x14ac:dyDescent="0.25">
      <c r="A29" s="25" t="s">
        <v>43</v>
      </c>
      <c r="B29" s="26"/>
      <c r="C29" s="27" t="s">
        <v>123</v>
      </c>
      <c r="D29" s="28"/>
      <c r="E29" s="25" t="s">
        <v>124</v>
      </c>
      <c r="F29" s="28"/>
      <c r="G29" s="28"/>
      <c r="H29" s="28"/>
      <c r="I29" s="29">
        <f>SUMIFS(I30:I109,A30:A109,"P")</f>
        <v>0</v>
      </c>
      <c r="J29" s="30"/>
    </row>
    <row r="30" spans="1:16" x14ac:dyDescent="0.25">
      <c r="A30" s="31" t="s">
        <v>46</v>
      </c>
      <c r="B30" s="31">
        <v>6</v>
      </c>
      <c r="C30" s="32" t="s">
        <v>195</v>
      </c>
      <c r="D30" s="31" t="s">
        <v>63</v>
      </c>
      <c r="E30" s="33" t="s">
        <v>196</v>
      </c>
      <c r="F30" s="34" t="s">
        <v>171</v>
      </c>
      <c r="G30" s="35">
        <v>1902.671</v>
      </c>
      <c r="H30" s="36">
        <v>0</v>
      </c>
      <c r="I30" s="36">
        <f>ROUND(G30*H30,P4)</f>
        <v>0</v>
      </c>
      <c r="J30" s="34" t="s">
        <v>50</v>
      </c>
      <c r="O30" s="37">
        <f>I30*0.21</f>
        <v>0</v>
      </c>
      <c r="P30">
        <v>3</v>
      </c>
    </row>
    <row r="31" spans="1:16" ht="120" x14ac:dyDescent="0.25">
      <c r="A31" s="31" t="s">
        <v>51</v>
      </c>
      <c r="B31" s="38"/>
      <c r="E31" s="33" t="s">
        <v>197</v>
      </c>
      <c r="J31" s="39"/>
    </row>
    <row r="32" spans="1:16" ht="105" x14ac:dyDescent="0.25">
      <c r="A32" s="31" t="s">
        <v>53</v>
      </c>
      <c r="B32" s="38"/>
      <c r="E32" s="40" t="s">
        <v>198</v>
      </c>
      <c r="J32" s="39"/>
    </row>
    <row r="33" spans="1:16" ht="135" x14ac:dyDescent="0.25">
      <c r="A33" s="31" t="s">
        <v>55</v>
      </c>
      <c r="B33" s="38"/>
      <c r="E33" s="33" t="s">
        <v>199</v>
      </c>
      <c r="J33" s="39"/>
    </row>
    <row r="34" spans="1:16" x14ac:dyDescent="0.25">
      <c r="A34" s="31" t="s">
        <v>46</v>
      </c>
      <c r="B34" s="31">
        <v>7</v>
      </c>
      <c r="C34" s="32" t="s">
        <v>200</v>
      </c>
      <c r="D34" s="31" t="s">
        <v>63</v>
      </c>
      <c r="E34" s="33" t="s">
        <v>201</v>
      </c>
      <c r="F34" s="34" t="s">
        <v>171</v>
      </c>
      <c r="G34" s="35">
        <v>922.26499999999999</v>
      </c>
      <c r="H34" s="36">
        <v>0</v>
      </c>
      <c r="I34" s="36">
        <f>ROUND(G34*H34,P4)</f>
        <v>0</v>
      </c>
      <c r="J34" s="34" t="s">
        <v>50</v>
      </c>
      <c r="O34" s="37">
        <f>I34*0.21</f>
        <v>0</v>
      </c>
      <c r="P34">
        <v>3</v>
      </c>
    </row>
    <row r="35" spans="1:16" ht="105" x14ac:dyDescent="0.25">
      <c r="A35" s="31" t="s">
        <v>51</v>
      </c>
      <c r="B35" s="38"/>
      <c r="E35" s="33" t="s">
        <v>202</v>
      </c>
      <c r="J35" s="39"/>
    </row>
    <row r="36" spans="1:16" ht="120" x14ac:dyDescent="0.25">
      <c r="A36" s="31" t="s">
        <v>53</v>
      </c>
      <c r="B36" s="38"/>
      <c r="E36" s="40" t="s">
        <v>203</v>
      </c>
      <c r="J36" s="39"/>
    </row>
    <row r="37" spans="1:16" ht="135" x14ac:dyDescent="0.25">
      <c r="A37" s="31" t="s">
        <v>55</v>
      </c>
      <c r="B37" s="38"/>
      <c r="E37" s="33" t="s">
        <v>199</v>
      </c>
      <c r="J37" s="39"/>
    </row>
    <row r="38" spans="1:16" ht="30" x14ac:dyDescent="0.25">
      <c r="A38" s="31" t="s">
        <v>46</v>
      </c>
      <c r="B38" s="31">
        <v>8</v>
      </c>
      <c r="C38" s="32" t="s">
        <v>204</v>
      </c>
      <c r="D38" s="31"/>
      <c r="E38" s="33" t="s">
        <v>205</v>
      </c>
      <c r="F38" s="34" t="s">
        <v>171</v>
      </c>
      <c r="G38" s="35">
        <v>5227.9459999999999</v>
      </c>
      <c r="H38" s="36">
        <v>0</v>
      </c>
      <c r="I38" s="36">
        <f>ROUND(G38*H38,P4)</f>
        <v>0</v>
      </c>
      <c r="J38" s="34" t="s">
        <v>50</v>
      </c>
      <c r="O38" s="37">
        <f>I38*0.21</f>
        <v>0</v>
      </c>
      <c r="P38">
        <v>3</v>
      </c>
    </row>
    <row r="39" spans="1:16" ht="75" x14ac:dyDescent="0.25">
      <c r="A39" s="31" t="s">
        <v>51</v>
      </c>
      <c r="B39" s="38"/>
      <c r="E39" s="33" t="s">
        <v>206</v>
      </c>
      <c r="J39" s="39"/>
    </row>
    <row r="40" spans="1:16" ht="300" x14ac:dyDescent="0.25">
      <c r="A40" s="31" t="s">
        <v>53</v>
      </c>
      <c r="B40" s="38"/>
      <c r="E40" s="40" t="s">
        <v>207</v>
      </c>
      <c r="J40" s="39"/>
    </row>
    <row r="41" spans="1:16" ht="90" x14ac:dyDescent="0.25">
      <c r="A41" s="31" t="s">
        <v>55</v>
      </c>
      <c r="B41" s="38"/>
      <c r="E41" s="33" t="s">
        <v>208</v>
      </c>
      <c r="J41" s="39"/>
    </row>
    <row r="42" spans="1:16" x14ac:dyDescent="0.25">
      <c r="A42" s="31" t="s">
        <v>46</v>
      </c>
      <c r="B42" s="31">
        <v>9</v>
      </c>
      <c r="C42" s="32" t="s">
        <v>209</v>
      </c>
      <c r="D42" s="31" t="s">
        <v>63</v>
      </c>
      <c r="E42" s="33" t="s">
        <v>210</v>
      </c>
      <c r="F42" s="34" t="s">
        <v>171</v>
      </c>
      <c r="G42" s="35">
        <v>1159.8969999999999</v>
      </c>
      <c r="H42" s="36">
        <v>0</v>
      </c>
      <c r="I42" s="36">
        <f>ROUND(G42*H42,P4)</f>
        <v>0</v>
      </c>
      <c r="J42" s="34" t="s">
        <v>211</v>
      </c>
      <c r="O42" s="37">
        <f>I42*0.21</f>
        <v>0</v>
      </c>
      <c r="P42">
        <v>3</v>
      </c>
    </row>
    <row r="43" spans="1:16" ht="120" x14ac:dyDescent="0.25">
      <c r="A43" s="31" t="s">
        <v>51</v>
      </c>
      <c r="B43" s="38"/>
      <c r="E43" s="33" t="s">
        <v>212</v>
      </c>
      <c r="J43" s="39"/>
    </row>
    <row r="44" spans="1:16" ht="135" x14ac:dyDescent="0.25">
      <c r="A44" s="31" t="s">
        <v>53</v>
      </c>
      <c r="B44" s="38"/>
      <c r="E44" s="40" t="s">
        <v>213</v>
      </c>
      <c r="J44" s="39"/>
    </row>
    <row r="45" spans="1:16" ht="120" x14ac:dyDescent="0.25">
      <c r="A45" s="31" t="s">
        <v>55</v>
      </c>
      <c r="B45" s="38"/>
      <c r="E45" s="33" t="s">
        <v>214</v>
      </c>
      <c r="J45" s="39"/>
    </row>
    <row r="46" spans="1:16" x14ac:dyDescent="0.25">
      <c r="A46" s="31" t="s">
        <v>46</v>
      </c>
      <c r="B46" s="31">
        <v>10</v>
      </c>
      <c r="C46" s="32" t="s">
        <v>215</v>
      </c>
      <c r="D46" s="31" t="s">
        <v>63</v>
      </c>
      <c r="E46" s="33" t="s">
        <v>216</v>
      </c>
      <c r="F46" s="34" t="s">
        <v>217</v>
      </c>
      <c r="G46" s="35">
        <v>35</v>
      </c>
      <c r="H46" s="36">
        <v>0</v>
      </c>
      <c r="I46" s="36">
        <f>ROUND(G46*H46,P4)</f>
        <v>0</v>
      </c>
      <c r="J46" s="34" t="s">
        <v>50</v>
      </c>
      <c r="O46" s="37">
        <f>I46*0.21</f>
        <v>0</v>
      </c>
      <c r="P46">
        <v>3</v>
      </c>
    </row>
    <row r="47" spans="1:16" ht="45" x14ac:dyDescent="0.25">
      <c r="A47" s="31" t="s">
        <v>51</v>
      </c>
      <c r="B47" s="38"/>
      <c r="E47" s="33" t="s">
        <v>218</v>
      </c>
      <c r="J47" s="39"/>
    </row>
    <row r="48" spans="1:16" ht="30" x14ac:dyDescent="0.25">
      <c r="A48" s="31" t="s">
        <v>53</v>
      </c>
      <c r="B48" s="38"/>
      <c r="E48" s="40" t="s">
        <v>219</v>
      </c>
      <c r="J48" s="39"/>
    </row>
    <row r="49" spans="1:16" ht="120" x14ac:dyDescent="0.25">
      <c r="A49" s="31" t="s">
        <v>55</v>
      </c>
      <c r="B49" s="38"/>
      <c r="E49" s="33" t="s">
        <v>214</v>
      </c>
      <c r="J49" s="39"/>
    </row>
    <row r="50" spans="1:16" x14ac:dyDescent="0.25">
      <c r="A50" s="31" t="s">
        <v>46</v>
      </c>
      <c r="B50" s="31">
        <v>11</v>
      </c>
      <c r="C50" s="32" t="s">
        <v>220</v>
      </c>
      <c r="D50" s="31" t="s">
        <v>123</v>
      </c>
      <c r="E50" s="33" t="s">
        <v>221</v>
      </c>
      <c r="F50" s="34" t="s">
        <v>171</v>
      </c>
      <c r="G50" s="35">
        <v>515.41999999999996</v>
      </c>
      <c r="H50" s="36">
        <v>0</v>
      </c>
      <c r="I50" s="36">
        <f>ROUND(G50*H50,P4)</f>
        <v>0</v>
      </c>
      <c r="J50" s="34" t="s">
        <v>50</v>
      </c>
      <c r="O50" s="37">
        <f>I50*0.21</f>
        <v>0</v>
      </c>
      <c r="P50">
        <v>3</v>
      </c>
    </row>
    <row r="51" spans="1:16" ht="75" x14ac:dyDescent="0.25">
      <c r="A51" s="31" t="s">
        <v>51</v>
      </c>
      <c r="B51" s="38"/>
      <c r="E51" s="33" t="s">
        <v>222</v>
      </c>
      <c r="J51" s="39"/>
    </row>
    <row r="52" spans="1:16" ht="165" x14ac:dyDescent="0.25">
      <c r="A52" s="31" t="s">
        <v>53</v>
      </c>
      <c r="B52" s="38"/>
      <c r="E52" s="40" t="s">
        <v>223</v>
      </c>
      <c r="J52" s="39"/>
    </row>
    <row r="53" spans="1:16" ht="120" x14ac:dyDescent="0.25">
      <c r="A53" s="31" t="s">
        <v>55</v>
      </c>
      <c r="B53" s="38"/>
      <c r="E53" s="33" t="s">
        <v>214</v>
      </c>
      <c r="J53" s="39"/>
    </row>
    <row r="54" spans="1:16" x14ac:dyDescent="0.25">
      <c r="A54" s="31" t="s">
        <v>46</v>
      </c>
      <c r="B54" s="31">
        <v>12</v>
      </c>
      <c r="C54" s="32" t="s">
        <v>220</v>
      </c>
      <c r="D54" s="31" t="s">
        <v>180</v>
      </c>
      <c r="E54" s="33" t="s">
        <v>221</v>
      </c>
      <c r="F54" s="34" t="s">
        <v>171</v>
      </c>
      <c r="G54" s="35">
        <v>25</v>
      </c>
      <c r="H54" s="36">
        <v>0</v>
      </c>
      <c r="I54" s="36">
        <f>ROUND(G54*H54,P4)</f>
        <v>0</v>
      </c>
      <c r="J54" s="34" t="s">
        <v>50</v>
      </c>
      <c r="O54" s="37">
        <f>I54*0.21</f>
        <v>0</v>
      </c>
      <c r="P54">
        <v>3</v>
      </c>
    </row>
    <row r="55" spans="1:16" ht="120" x14ac:dyDescent="0.25">
      <c r="A55" s="31" t="s">
        <v>51</v>
      </c>
      <c r="B55" s="38"/>
      <c r="E55" s="33" t="s">
        <v>224</v>
      </c>
      <c r="J55" s="39"/>
    </row>
    <row r="56" spans="1:16" ht="60" x14ac:dyDescent="0.25">
      <c r="A56" s="31" t="s">
        <v>53</v>
      </c>
      <c r="B56" s="38"/>
      <c r="E56" s="40" t="s">
        <v>225</v>
      </c>
      <c r="J56" s="39"/>
    </row>
    <row r="57" spans="1:16" ht="120" x14ac:dyDescent="0.25">
      <c r="A57" s="31" t="s">
        <v>55</v>
      </c>
      <c r="B57" s="38"/>
      <c r="E57" s="33" t="s">
        <v>214</v>
      </c>
      <c r="J57" s="39"/>
    </row>
    <row r="58" spans="1:16" x14ac:dyDescent="0.25">
      <c r="A58" s="31" t="s">
        <v>46</v>
      </c>
      <c r="B58" s="31">
        <v>13</v>
      </c>
      <c r="C58" s="32" t="s">
        <v>226</v>
      </c>
      <c r="D58" s="31"/>
      <c r="E58" s="33" t="s">
        <v>227</v>
      </c>
      <c r="F58" s="34" t="s">
        <v>217</v>
      </c>
      <c r="G58" s="35">
        <v>67.5</v>
      </c>
      <c r="H58" s="36">
        <v>0</v>
      </c>
      <c r="I58" s="36">
        <f>ROUND(G58*H58,P4)</f>
        <v>0</v>
      </c>
      <c r="J58" s="34" t="s">
        <v>50</v>
      </c>
      <c r="O58" s="37">
        <f>I58*0.21</f>
        <v>0</v>
      </c>
      <c r="P58">
        <v>3</v>
      </c>
    </row>
    <row r="59" spans="1:16" ht="60" x14ac:dyDescent="0.25">
      <c r="A59" s="31" t="s">
        <v>51</v>
      </c>
      <c r="B59" s="38"/>
      <c r="E59" s="33" t="s">
        <v>228</v>
      </c>
      <c r="J59" s="39"/>
    </row>
    <row r="60" spans="1:16" ht="45" x14ac:dyDescent="0.25">
      <c r="A60" s="31" t="s">
        <v>53</v>
      </c>
      <c r="B60" s="38"/>
      <c r="E60" s="40" t="s">
        <v>229</v>
      </c>
      <c r="J60" s="39"/>
    </row>
    <row r="61" spans="1:16" ht="75" x14ac:dyDescent="0.25">
      <c r="A61" s="31" t="s">
        <v>55</v>
      </c>
      <c r="B61" s="38"/>
      <c r="E61" s="33" t="s">
        <v>230</v>
      </c>
      <c r="J61" s="39"/>
    </row>
    <row r="62" spans="1:16" x14ac:dyDescent="0.25">
      <c r="A62" s="31" t="s">
        <v>46</v>
      </c>
      <c r="B62" s="31">
        <v>14</v>
      </c>
      <c r="C62" s="32" t="s">
        <v>231</v>
      </c>
      <c r="D62" s="31" t="s">
        <v>123</v>
      </c>
      <c r="E62" s="33" t="s">
        <v>232</v>
      </c>
      <c r="F62" s="34" t="s">
        <v>171</v>
      </c>
      <c r="G62" s="35">
        <v>5862.1750000000002</v>
      </c>
      <c r="H62" s="36">
        <v>0</v>
      </c>
      <c r="I62" s="36">
        <f>ROUND(G62*H62,P4)</f>
        <v>0</v>
      </c>
      <c r="J62" s="34" t="s">
        <v>50</v>
      </c>
      <c r="O62" s="37">
        <f>I62*0.21</f>
        <v>0</v>
      </c>
      <c r="P62">
        <v>3</v>
      </c>
    </row>
    <row r="63" spans="1:16" ht="75" x14ac:dyDescent="0.25">
      <c r="A63" s="31" t="s">
        <v>51</v>
      </c>
      <c r="B63" s="38"/>
      <c r="E63" s="33" t="s">
        <v>233</v>
      </c>
      <c r="J63" s="39"/>
    </row>
    <row r="64" spans="1:16" ht="300" x14ac:dyDescent="0.25">
      <c r="A64" s="31" t="s">
        <v>53</v>
      </c>
      <c r="B64" s="38"/>
      <c r="E64" s="40" t="s">
        <v>234</v>
      </c>
      <c r="J64" s="39"/>
    </row>
    <row r="65" spans="1:16" ht="409.5" x14ac:dyDescent="0.25">
      <c r="A65" s="31" t="s">
        <v>55</v>
      </c>
      <c r="B65" s="38"/>
      <c r="E65" s="33" t="s">
        <v>235</v>
      </c>
      <c r="J65" s="39"/>
    </row>
    <row r="66" spans="1:16" x14ac:dyDescent="0.25">
      <c r="A66" s="31" t="s">
        <v>46</v>
      </c>
      <c r="B66" s="31">
        <v>15</v>
      </c>
      <c r="C66" s="32" t="s">
        <v>231</v>
      </c>
      <c r="D66" s="31" t="s">
        <v>180</v>
      </c>
      <c r="E66" s="33" t="s">
        <v>232</v>
      </c>
      <c r="F66" s="34" t="s">
        <v>171</v>
      </c>
      <c r="G66" s="35">
        <v>590.66999999999996</v>
      </c>
      <c r="H66" s="36">
        <v>0</v>
      </c>
      <c r="I66" s="36">
        <f>ROUND(G66*H66,P4)</f>
        <v>0</v>
      </c>
      <c r="J66" s="34" t="s">
        <v>50</v>
      </c>
      <c r="O66" s="37">
        <f>I66*0.21</f>
        <v>0</v>
      </c>
      <c r="P66">
        <v>3</v>
      </c>
    </row>
    <row r="67" spans="1:16" ht="75" x14ac:dyDescent="0.25">
      <c r="A67" s="31" t="s">
        <v>51</v>
      </c>
      <c r="B67" s="38"/>
      <c r="E67" s="33" t="s">
        <v>236</v>
      </c>
      <c r="J67" s="39"/>
    </row>
    <row r="68" spans="1:16" ht="30" x14ac:dyDescent="0.25">
      <c r="A68" s="31" t="s">
        <v>53</v>
      </c>
      <c r="B68" s="38"/>
      <c r="E68" s="40" t="s">
        <v>237</v>
      </c>
      <c r="J68" s="39"/>
    </row>
    <row r="69" spans="1:16" ht="409.5" x14ac:dyDescent="0.25">
      <c r="A69" s="31" t="s">
        <v>55</v>
      </c>
      <c r="B69" s="38"/>
      <c r="E69" s="33" t="s">
        <v>238</v>
      </c>
      <c r="J69" s="39"/>
    </row>
    <row r="70" spans="1:16" x14ac:dyDescent="0.25">
      <c r="A70" s="31" t="s">
        <v>46</v>
      </c>
      <c r="B70" s="31">
        <v>16</v>
      </c>
      <c r="C70" s="32" t="s">
        <v>231</v>
      </c>
      <c r="D70" s="31" t="s">
        <v>239</v>
      </c>
      <c r="E70" s="33" t="s">
        <v>232</v>
      </c>
      <c r="F70" s="34" t="s">
        <v>171</v>
      </c>
      <c r="G70" s="35">
        <v>14212.914000000001</v>
      </c>
      <c r="H70" s="36">
        <v>0</v>
      </c>
      <c r="I70" s="36">
        <f>ROUND(G70*H70,P4)</f>
        <v>0</v>
      </c>
      <c r="J70" s="34" t="s">
        <v>50</v>
      </c>
      <c r="O70" s="37">
        <f>I70*0.21</f>
        <v>0</v>
      </c>
      <c r="P70">
        <v>3</v>
      </c>
    </row>
    <row r="71" spans="1:16" ht="90" x14ac:dyDescent="0.25">
      <c r="A71" s="31" t="s">
        <v>51</v>
      </c>
      <c r="B71" s="38"/>
      <c r="E71" s="33" t="s">
        <v>240</v>
      </c>
      <c r="J71" s="39"/>
    </row>
    <row r="72" spans="1:16" ht="300" x14ac:dyDescent="0.25">
      <c r="A72" s="31" t="s">
        <v>53</v>
      </c>
      <c r="B72" s="38"/>
      <c r="E72" s="40" t="s">
        <v>241</v>
      </c>
      <c r="J72" s="39"/>
    </row>
    <row r="73" spans="1:16" ht="409.5" x14ac:dyDescent="0.25">
      <c r="A73" s="31" t="s">
        <v>55</v>
      </c>
      <c r="B73" s="38"/>
      <c r="E73" s="33" t="s">
        <v>235</v>
      </c>
      <c r="J73" s="39"/>
    </row>
    <row r="74" spans="1:16" x14ac:dyDescent="0.25">
      <c r="A74" s="31" t="s">
        <v>46</v>
      </c>
      <c r="B74" s="31">
        <v>17</v>
      </c>
      <c r="C74" s="32" t="s">
        <v>242</v>
      </c>
      <c r="D74" s="31" t="s">
        <v>63</v>
      </c>
      <c r="E74" s="33" t="s">
        <v>243</v>
      </c>
      <c r="F74" s="34" t="s">
        <v>171</v>
      </c>
      <c r="G74" s="35">
        <v>4877.4160000000002</v>
      </c>
      <c r="H74" s="36">
        <v>0</v>
      </c>
      <c r="I74" s="36">
        <f>ROUND(G74*H74,P4)</f>
        <v>0</v>
      </c>
      <c r="J74" s="34" t="s">
        <v>50</v>
      </c>
      <c r="O74" s="37">
        <f>I74*0.21</f>
        <v>0</v>
      </c>
      <c r="P74">
        <v>3</v>
      </c>
    </row>
    <row r="75" spans="1:16" ht="60" x14ac:dyDescent="0.25">
      <c r="A75" s="31" t="s">
        <v>51</v>
      </c>
      <c r="B75" s="38"/>
      <c r="E75" s="33" t="s">
        <v>244</v>
      </c>
      <c r="J75" s="39"/>
    </row>
    <row r="76" spans="1:16" ht="75" x14ac:dyDescent="0.25">
      <c r="A76" s="31" t="s">
        <v>53</v>
      </c>
      <c r="B76" s="38"/>
      <c r="E76" s="40" t="s">
        <v>245</v>
      </c>
      <c r="J76" s="39"/>
    </row>
    <row r="77" spans="1:16" ht="409.5" x14ac:dyDescent="0.25">
      <c r="A77" s="31" t="s">
        <v>55</v>
      </c>
      <c r="B77" s="38"/>
      <c r="E77" s="33" t="s">
        <v>246</v>
      </c>
      <c r="J77" s="39"/>
    </row>
    <row r="78" spans="1:16" x14ac:dyDescent="0.25">
      <c r="A78" s="31" t="s">
        <v>46</v>
      </c>
      <c r="B78" s="31">
        <v>18</v>
      </c>
      <c r="C78" s="32" t="s">
        <v>247</v>
      </c>
      <c r="D78" s="31" t="s">
        <v>103</v>
      </c>
      <c r="E78" s="33" t="s">
        <v>248</v>
      </c>
      <c r="F78" s="34" t="s">
        <v>171</v>
      </c>
      <c r="G78" s="35">
        <v>3062.5680000000002</v>
      </c>
      <c r="H78" s="36">
        <v>0</v>
      </c>
      <c r="I78" s="36">
        <f>ROUND(G78*H78,P4)</f>
        <v>0</v>
      </c>
      <c r="J78" s="34" t="s">
        <v>105</v>
      </c>
      <c r="O78" s="37">
        <f>I78*0.21</f>
        <v>0</v>
      </c>
      <c r="P78">
        <v>3</v>
      </c>
    </row>
    <row r="79" spans="1:16" ht="90" x14ac:dyDescent="0.25">
      <c r="A79" s="31" t="s">
        <v>51</v>
      </c>
      <c r="B79" s="38"/>
      <c r="E79" s="33" t="s">
        <v>249</v>
      </c>
      <c r="J79" s="39"/>
    </row>
    <row r="80" spans="1:16" ht="45" x14ac:dyDescent="0.25">
      <c r="A80" s="31" t="s">
        <v>53</v>
      </c>
      <c r="B80" s="38"/>
      <c r="E80" s="40" t="s">
        <v>250</v>
      </c>
      <c r="J80" s="39"/>
    </row>
    <row r="81" spans="1:16" ht="60" x14ac:dyDescent="0.25">
      <c r="A81" s="31" t="s">
        <v>55</v>
      </c>
      <c r="B81" s="38"/>
      <c r="E81" s="33" t="s">
        <v>251</v>
      </c>
      <c r="J81" s="39"/>
    </row>
    <row r="82" spans="1:16" x14ac:dyDescent="0.25">
      <c r="A82" s="31" t="s">
        <v>46</v>
      </c>
      <c r="B82" s="31">
        <v>19</v>
      </c>
      <c r="C82" s="32" t="s">
        <v>252</v>
      </c>
      <c r="D82" s="31" t="s">
        <v>63</v>
      </c>
      <c r="E82" s="33" t="s">
        <v>253</v>
      </c>
      <c r="F82" s="34" t="s">
        <v>171</v>
      </c>
      <c r="G82" s="35">
        <v>984.45</v>
      </c>
      <c r="H82" s="36">
        <v>0</v>
      </c>
      <c r="I82" s="36">
        <f>ROUND(G82*H82,P4)</f>
        <v>0</v>
      </c>
      <c r="J82" s="34" t="s">
        <v>50</v>
      </c>
      <c r="O82" s="37">
        <f>I82*0.21</f>
        <v>0</v>
      </c>
      <c r="P82">
        <v>3</v>
      </c>
    </row>
    <row r="83" spans="1:16" ht="75" x14ac:dyDescent="0.25">
      <c r="A83" s="31" t="s">
        <v>51</v>
      </c>
      <c r="B83" s="38"/>
      <c r="E83" s="33" t="s">
        <v>254</v>
      </c>
      <c r="J83" s="39"/>
    </row>
    <row r="84" spans="1:16" ht="30" x14ac:dyDescent="0.25">
      <c r="A84" s="31" t="s">
        <v>53</v>
      </c>
      <c r="B84" s="38"/>
      <c r="E84" s="40" t="s">
        <v>255</v>
      </c>
      <c r="J84" s="39"/>
    </row>
    <row r="85" spans="1:16" ht="120" x14ac:dyDescent="0.25">
      <c r="A85" s="31" t="s">
        <v>55</v>
      </c>
      <c r="B85" s="38"/>
      <c r="E85" s="33" t="s">
        <v>256</v>
      </c>
      <c r="J85" s="39"/>
    </row>
    <row r="86" spans="1:16" x14ac:dyDescent="0.25">
      <c r="A86" s="31" t="s">
        <v>46</v>
      </c>
      <c r="B86" s="31">
        <v>20</v>
      </c>
      <c r="C86" s="32" t="s">
        <v>257</v>
      </c>
      <c r="D86" s="31" t="s">
        <v>63</v>
      </c>
      <c r="E86" s="33" t="s">
        <v>258</v>
      </c>
      <c r="F86" s="34" t="s">
        <v>171</v>
      </c>
      <c r="G86" s="35">
        <v>6151.93</v>
      </c>
      <c r="H86" s="36">
        <v>0</v>
      </c>
      <c r="I86" s="36">
        <f>ROUND(G86*H86,P4)</f>
        <v>0</v>
      </c>
      <c r="J86" s="34" t="s">
        <v>50</v>
      </c>
      <c r="O86" s="37">
        <f>I86*0.21</f>
        <v>0</v>
      </c>
      <c r="P86">
        <v>3</v>
      </c>
    </row>
    <row r="87" spans="1:16" ht="60" x14ac:dyDescent="0.25">
      <c r="A87" s="31" t="s">
        <v>51</v>
      </c>
      <c r="B87" s="38"/>
      <c r="E87" s="33" t="s">
        <v>259</v>
      </c>
      <c r="J87" s="39"/>
    </row>
    <row r="88" spans="1:16" ht="330" x14ac:dyDescent="0.25">
      <c r="A88" s="31" t="s">
        <v>53</v>
      </c>
      <c r="B88" s="38"/>
      <c r="E88" s="40" t="s">
        <v>260</v>
      </c>
      <c r="J88" s="39"/>
    </row>
    <row r="89" spans="1:16" ht="120" x14ac:dyDescent="0.25">
      <c r="A89" s="31" t="s">
        <v>55</v>
      </c>
      <c r="B89" s="38"/>
      <c r="E89" s="33" t="s">
        <v>256</v>
      </c>
      <c r="J89" s="39"/>
    </row>
    <row r="90" spans="1:16" x14ac:dyDescent="0.25">
      <c r="A90" s="31" t="s">
        <v>46</v>
      </c>
      <c r="B90" s="31">
        <v>21</v>
      </c>
      <c r="C90" s="32" t="s">
        <v>261</v>
      </c>
      <c r="D90" s="31" t="s">
        <v>63</v>
      </c>
      <c r="E90" s="33" t="s">
        <v>262</v>
      </c>
      <c r="F90" s="34" t="s">
        <v>171</v>
      </c>
      <c r="G90" s="35">
        <v>20</v>
      </c>
      <c r="H90" s="36">
        <v>0</v>
      </c>
      <c r="I90" s="36">
        <f>ROUND(G90*H90,P4)</f>
        <v>0</v>
      </c>
      <c r="J90" s="34" t="s">
        <v>50</v>
      </c>
      <c r="O90" s="37">
        <f>I90*0.21</f>
        <v>0</v>
      </c>
      <c r="P90">
        <v>3</v>
      </c>
    </row>
    <row r="91" spans="1:16" ht="60" x14ac:dyDescent="0.25">
      <c r="A91" s="31" t="s">
        <v>51</v>
      </c>
      <c r="B91" s="38"/>
      <c r="E91" s="33" t="s">
        <v>263</v>
      </c>
      <c r="J91" s="39"/>
    </row>
    <row r="92" spans="1:16" ht="30" x14ac:dyDescent="0.25">
      <c r="A92" s="31" t="s">
        <v>53</v>
      </c>
      <c r="B92" s="38"/>
      <c r="E92" s="40" t="s">
        <v>264</v>
      </c>
      <c r="J92" s="39"/>
    </row>
    <row r="93" spans="1:16" ht="409.5" x14ac:dyDescent="0.25">
      <c r="A93" s="31" t="s">
        <v>55</v>
      </c>
      <c r="B93" s="38"/>
      <c r="E93" s="33" t="s">
        <v>265</v>
      </c>
      <c r="J93" s="39"/>
    </row>
    <row r="94" spans="1:16" x14ac:dyDescent="0.25">
      <c r="A94" s="31" t="s">
        <v>46</v>
      </c>
      <c r="B94" s="31">
        <v>22</v>
      </c>
      <c r="C94" s="32" t="s">
        <v>266</v>
      </c>
      <c r="D94" s="31"/>
      <c r="E94" s="33" t="s">
        <v>267</v>
      </c>
      <c r="F94" s="34" t="s">
        <v>171</v>
      </c>
      <c r="G94" s="35">
        <v>20685.758999999998</v>
      </c>
      <c r="H94" s="36">
        <v>0</v>
      </c>
      <c r="I94" s="36">
        <f>ROUND(G94*H94,P4)</f>
        <v>0</v>
      </c>
      <c r="J94" s="34" t="s">
        <v>50</v>
      </c>
      <c r="O94" s="37">
        <f>I94*0.21</f>
        <v>0</v>
      </c>
      <c r="P94">
        <v>3</v>
      </c>
    </row>
    <row r="95" spans="1:16" ht="45" x14ac:dyDescent="0.25">
      <c r="A95" s="31" t="s">
        <v>51</v>
      </c>
      <c r="B95" s="38"/>
      <c r="E95" s="33" t="s">
        <v>268</v>
      </c>
      <c r="J95" s="39"/>
    </row>
    <row r="96" spans="1:16" ht="75" x14ac:dyDescent="0.25">
      <c r="A96" s="31" t="s">
        <v>53</v>
      </c>
      <c r="B96" s="38"/>
      <c r="E96" s="40" t="s">
        <v>269</v>
      </c>
      <c r="J96" s="39"/>
    </row>
    <row r="97" spans="1:16" ht="255" x14ac:dyDescent="0.25">
      <c r="A97" s="31" t="s">
        <v>55</v>
      </c>
      <c r="B97" s="38"/>
      <c r="E97" s="33" t="s">
        <v>270</v>
      </c>
      <c r="J97" s="39"/>
    </row>
    <row r="98" spans="1:16" x14ac:dyDescent="0.25">
      <c r="A98" s="31" t="s">
        <v>46</v>
      </c>
      <c r="B98" s="31">
        <v>23</v>
      </c>
      <c r="C98" s="32" t="s">
        <v>271</v>
      </c>
      <c r="D98" s="31" t="s">
        <v>63</v>
      </c>
      <c r="E98" s="33" t="s">
        <v>272</v>
      </c>
      <c r="F98" s="34" t="s">
        <v>171</v>
      </c>
      <c r="G98" s="35">
        <v>328.15</v>
      </c>
      <c r="H98" s="36">
        <v>0</v>
      </c>
      <c r="I98" s="36">
        <f>ROUND(G98*H98,P4)</f>
        <v>0</v>
      </c>
      <c r="J98" s="34" t="s">
        <v>50</v>
      </c>
      <c r="O98" s="37">
        <f>I98*0.21</f>
        <v>0</v>
      </c>
      <c r="P98">
        <v>3</v>
      </c>
    </row>
    <row r="99" spans="1:16" ht="45" x14ac:dyDescent="0.25">
      <c r="A99" s="31" t="s">
        <v>51</v>
      </c>
      <c r="B99" s="38"/>
      <c r="E99" s="33" t="s">
        <v>273</v>
      </c>
      <c r="J99" s="39"/>
    </row>
    <row r="100" spans="1:16" ht="60" x14ac:dyDescent="0.25">
      <c r="A100" s="31" t="s">
        <v>53</v>
      </c>
      <c r="B100" s="38"/>
      <c r="E100" s="40" t="s">
        <v>274</v>
      </c>
      <c r="J100" s="39"/>
    </row>
    <row r="101" spans="1:16" ht="375" x14ac:dyDescent="0.25">
      <c r="A101" s="31" t="s">
        <v>55</v>
      </c>
      <c r="B101" s="38"/>
      <c r="E101" s="33" t="s">
        <v>275</v>
      </c>
      <c r="J101" s="39"/>
    </row>
    <row r="102" spans="1:16" x14ac:dyDescent="0.25">
      <c r="A102" s="31" t="s">
        <v>46</v>
      </c>
      <c r="B102" s="31">
        <v>24</v>
      </c>
      <c r="C102" s="32" t="s">
        <v>276</v>
      </c>
      <c r="D102" s="31"/>
      <c r="E102" s="33" t="s">
        <v>277</v>
      </c>
      <c r="F102" s="34" t="s">
        <v>127</v>
      </c>
      <c r="G102" s="35">
        <v>35532.284</v>
      </c>
      <c r="H102" s="36">
        <v>0</v>
      </c>
      <c r="I102" s="36">
        <f>ROUND(G102*H102,P4)</f>
        <v>0</v>
      </c>
      <c r="J102" s="34" t="s">
        <v>50</v>
      </c>
      <c r="O102" s="37">
        <f>I102*0.21</f>
        <v>0</v>
      </c>
      <c r="P102">
        <v>3</v>
      </c>
    </row>
    <row r="103" spans="1:16" ht="30" x14ac:dyDescent="0.25">
      <c r="A103" s="31" t="s">
        <v>51</v>
      </c>
      <c r="B103" s="38"/>
      <c r="E103" s="33" t="s">
        <v>278</v>
      </c>
      <c r="J103" s="39"/>
    </row>
    <row r="104" spans="1:16" ht="300" x14ac:dyDescent="0.25">
      <c r="A104" s="31" t="s">
        <v>53</v>
      </c>
      <c r="B104" s="38"/>
      <c r="E104" s="40" t="s">
        <v>279</v>
      </c>
      <c r="J104" s="39"/>
    </row>
    <row r="105" spans="1:16" ht="75" x14ac:dyDescent="0.25">
      <c r="A105" s="31" t="s">
        <v>55</v>
      </c>
      <c r="B105" s="38"/>
      <c r="E105" s="33" t="s">
        <v>280</v>
      </c>
      <c r="J105" s="39"/>
    </row>
    <row r="106" spans="1:16" x14ac:dyDescent="0.25">
      <c r="A106" s="31" t="s">
        <v>46</v>
      </c>
      <c r="B106" s="31">
        <v>25</v>
      </c>
      <c r="C106" s="32" t="s">
        <v>281</v>
      </c>
      <c r="D106" s="31"/>
      <c r="E106" s="33" t="s">
        <v>282</v>
      </c>
      <c r="F106" s="34" t="s">
        <v>127</v>
      </c>
      <c r="G106" s="35">
        <v>8490.85</v>
      </c>
      <c r="H106" s="36">
        <v>0</v>
      </c>
      <c r="I106" s="36">
        <f>ROUND(G106*H106,P4)</f>
        <v>0</v>
      </c>
      <c r="J106" s="34" t="s">
        <v>50</v>
      </c>
      <c r="O106" s="37">
        <f>I106*0.21</f>
        <v>0</v>
      </c>
      <c r="P106">
        <v>3</v>
      </c>
    </row>
    <row r="107" spans="1:16" ht="90" x14ac:dyDescent="0.25">
      <c r="A107" s="31" t="s">
        <v>51</v>
      </c>
      <c r="B107" s="38"/>
      <c r="E107" s="33" t="s">
        <v>283</v>
      </c>
      <c r="J107" s="39"/>
    </row>
    <row r="108" spans="1:16" ht="105" x14ac:dyDescent="0.25">
      <c r="A108" s="31" t="s">
        <v>53</v>
      </c>
      <c r="B108" s="38"/>
      <c r="E108" s="40" t="s">
        <v>284</v>
      </c>
      <c r="J108" s="39"/>
    </row>
    <row r="109" spans="1:16" ht="75" x14ac:dyDescent="0.25">
      <c r="A109" s="31" t="s">
        <v>55</v>
      </c>
      <c r="B109" s="38"/>
      <c r="E109" s="33" t="s">
        <v>285</v>
      </c>
      <c r="J109" s="39"/>
    </row>
    <row r="110" spans="1:16" x14ac:dyDescent="0.25">
      <c r="A110" s="25" t="s">
        <v>43</v>
      </c>
      <c r="B110" s="26"/>
      <c r="C110" s="27" t="s">
        <v>180</v>
      </c>
      <c r="D110" s="28"/>
      <c r="E110" s="25" t="s">
        <v>286</v>
      </c>
      <c r="F110" s="28"/>
      <c r="G110" s="28"/>
      <c r="H110" s="28"/>
      <c r="I110" s="29">
        <f>SUMIFS(I111:I126,A111:A126,"P")</f>
        <v>0</v>
      </c>
      <c r="J110" s="30"/>
    </row>
    <row r="111" spans="1:16" x14ac:dyDescent="0.25">
      <c r="A111" s="31" t="s">
        <v>46</v>
      </c>
      <c r="B111" s="31">
        <v>26</v>
      </c>
      <c r="C111" s="32" t="s">
        <v>287</v>
      </c>
      <c r="D111" s="31" t="s">
        <v>63</v>
      </c>
      <c r="E111" s="33" t="s">
        <v>288</v>
      </c>
      <c r="F111" s="34" t="s">
        <v>171</v>
      </c>
      <c r="G111" s="35">
        <v>20</v>
      </c>
      <c r="H111" s="36">
        <v>0</v>
      </c>
      <c r="I111" s="36">
        <f>ROUND(G111*H111,P4)</f>
        <v>0</v>
      </c>
      <c r="J111" s="34" t="s">
        <v>50</v>
      </c>
      <c r="O111" s="37">
        <f>I111*0.21</f>
        <v>0</v>
      </c>
      <c r="P111">
        <v>3</v>
      </c>
    </row>
    <row r="112" spans="1:16" ht="45" x14ac:dyDescent="0.25">
      <c r="A112" s="31" t="s">
        <v>51</v>
      </c>
      <c r="B112" s="38"/>
      <c r="E112" s="33" t="s">
        <v>289</v>
      </c>
      <c r="J112" s="39"/>
    </row>
    <row r="113" spans="1:16" ht="30" x14ac:dyDescent="0.25">
      <c r="A113" s="31" t="s">
        <v>53</v>
      </c>
      <c r="B113" s="38"/>
      <c r="E113" s="40" t="s">
        <v>264</v>
      </c>
      <c r="J113" s="39"/>
    </row>
    <row r="114" spans="1:16" ht="105" x14ac:dyDescent="0.25">
      <c r="A114" s="31" t="s">
        <v>55</v>
      </c>
      <c r="B114" s="38"/>
      <c r="E114" s="33" t="s">
        <v>290</v>
      </c>
      <c r="J114" s="39"/>
    </row>
    <row r="115" spans="1:16" x14ac:dyDescent="0.25">
      <c r="A115" s="31" t="s">
        <v>46</v>
      </c>
      <c r="B115" s="31">
        <v>27</v>
      </c>
      <c r="C115" s="32" t="s">
        <v>291</v>
      </c>
      <c r="D115" s="31" t="s">
        <v>63</v>
      </c>
      <c r="E115" s="33" t="s">
        <v>292</v>
      </c>
      <c r="F115" s="34" t="s">
        <v>127</v>
      </c>
      <c r="G115" s="35">
        <v>120</v>
      </c>
      <c r="H115" s="36">
        <v>0</v>
      </c>
      <c r="I115" s="36">
        <f>ROUND(G115*H115,P4)</f>
        <v>0</v>
      </c>
      <c r="J115" s="34" t="s">
        <v>50</v>
      </c>
      <c r="O115" s="37">
        <f>I115*0.21</f>
        <v>0</v>
      </c>
      <c r="P115">
        <v>3</v>
      </c>
    </row>
    <row r="116" spans="1:16" ht="60" x14ac:dyDescent="0.25">
      <c r="A116" s="31" t="s">
        <v>51</v>
      </c>
      <c r="B116" s="38"/>
      <c r="E116" s="33" t="s">
        <v>293</v>
      </c>
      <c r="J116" s="39"/>
    </row>
    <row r="117" spans="1:16" ht="30" x14ac:dyDescent="0.25">
      <c r="A117" s="31" t="s">
        <v>53</v>
      </c>
      <c r="B117" s="38"/>
      <c r="E117" s="40" t="s">
        <v>294</v>
      </c>
      <c r="J117" s="39"/>
    </row>
    <row r="118" spans="1:16" ht="105" x14ac:dyDescent="0.25">
      <c r="A118" s="31" t="s">
        <v>55</v>
      </c>
      <c r="B118" s="38"/>
      <c r="E118" s="33" t="s">
        <v>295</v>
      </c>
      <c r="J118" s="39"/>
    </row>
    <row r="119" spans="1:16" x14ac:dyDescent="0.25">
      <c r="A119" s="31" t="s">
        <v>46</v>
      </c>
      <c r="B119" s="31">
        <v>28</v>
      </c>
      <c r="C119" s="32" t="s">
        <v>296</v>
      </c>
      <c r="D119" s="31" t="s">
        <v>63</v>
      </c>
      <c r="E119" s="33" t="s">
        <v>297</v>
      </c>
      <c r="F119" s="34" t="s">
        <v>171</v>
      </c>
      <c r="G119" s="35">
        <v>11762.86</v>
      </c>
      <c r="H119" s="36">
        <v>0</v>
      </c>
      <c r="I119" s="36">
        <f>ROUND(G119*H119,P4)</f>
        <v>0</v>
      </c>
      <c r="J119" s="34" t="s">
        <v>50</v>
      </c>
      <c r="O119" s="37">
        <f>I119*0.21</f>
        <v>0</v>
      </c>
      <c r="P119">
        <v>3</v>
      </c>
    </row>
    <row r="120" spans="1:16" ht="120" x14ac:dyDescent="0.25">
      <c r="A120" s="31" t="s">
        <v>51</v>
      </c>
      <c r="B120" s="38"/>
      <c r="E120" s="33" t="s">
        <v>298</v>
      </c>
      <c r="J120" s="39"/>
    </row>
    <row r="121" spans="1:16" ht="90" x14ac:dyDescent="0.25">
      <c r="A121" s="31" t="s">
        <v>53</v>
      </c>
      <c r="B121" s="38"/>
      <c r="E121" s="40" t="s">
        <v>299</v>
      </c>
      <c r="J121" s="39"/>
    </row>
    <row r="122" spans="1:16" ht="105" x14ac:dyDescent="0.25">
      <c r="A122" s="31" t="s">
        <v>55</v>
      </c>
      <c r="B122" s="38"/>
      <c r="E122" s="33" t="s">
        <v>300</v>
      </c>
      <c r="J122" s="39"/>
    </row>
    <row r="123" spans="1:16" x14ac:dyDescent="0.25">
      <c r="A123" s="31" t="s">
        <v>46</v>
      </c>
      <c r="B123" s="31">
        <v>29</v>
      </c>
      <c r="C123" s="32" t="s">
        <v>301</v>
      </c>
      <c r="D123" s="31" t="s">
        <v>63</v>
      </c>
      <c r="E123" s="33" t="s">
        <v>302</v>
      </c>
      <c r="F123" s="34" t="s">
        <v>127</v>
      </c>
      <c r="G123" s="35">
        <v>35532.284</v>
      </c>
      <c r="H123" s="36">
        <v>0</v>
      </c>
      <c r="I123" s="36">
        <f>ROUND(G123*H123,P4)</f>
        <v>0</v>
      </c>
      <c r="J123" s="34" t="s">
        <v>50</v>
      </c>
      <c r="O123" s="37">
        <f>I123*0.21</f>
        <v>0</v>
      </c>
      <c r="P123">
        <v>3</v>
      </c>
    </row>
    <row r="124" spans="1:16" ht="30" x14ac:dyDescent="0.25">
      <c r="A124" s="31" t="s">
        <v>51</v>
      </c>
      <c r="B124" s="38"/>
      <c r="E124" s="33" t="s">
        <v>303</v>
      </c>
      <c r="J124" s="39"/>
    </row>
    <row r="125" spans="1:16" ht="300" x14ac:dyDescent="0.25">
      <c r="A125" s="31" t="s">
        <v>53</v>
      </c>
      <c r="B125" s="38"/>
      <c r="E125" s="40" t="s">
        <v>304</v>
      </c>
      <c r="J125" s="39"/>
    </row>
    <row r="126" spans="1:16" ht="150" x14ac:dyDescent="0.25">
      <c r="A126" s="31" t="s">
        <v>55</v>
      </c>
      <c r="B126" s="38"/>
      <c r="E126" s="33" t="s">
        <v>305</v>
      </c>
      <c r="J126" s="39"/>
    </row>
    <row r="127" spans="1:16" x14ac:dyDescent="0.25">
      <c r="A127" s="25" t="s">
        <v>43</v>
      </c>
      <c r="B127" s="26"/>
      <c r="C127" s="27" t="s">
        <v>306</v>
      </c>
      <c r="D127" s="28"/>
      <c r="E127" s="25" t="s">
        <v>307</v>
      </c>
      <c r="F127" s="28"/>
      <c r="G127" s="28"/>
      <c r="H127" s="28"/>
      <c r="I127" s="29">
        <f>SUMIFS(I128:I171,A128:A171,"P")</f>
        <v>0</v>
      </c>
      <c r="J127" s="30"/>
    </row>
    <row r="128" spans="1:16" x14ac:dyDescent="0.25">
      <c r="A128" s="31" t="s">
        <v>46</v>
      </c>
      <c r="B128" s="31">
        <v>30</v>
      </c>
      <c r="C128" s="32" t="s">
        <v>308</v>
      </c>
      <c r="D128" s="31" t="s">
        <v>63</v>
      </c>
      <c r="E128" s="33" t="s">
        <v>309</v>
      </c>
      <c r="F128" s="34" t="s">
        <v>127</v>
      </c>
      <c r="G128" s="35">
        <v>24960.182000000001</v>
      </c>
      <c r="H128" s="36">
        <v>0</v>
      </c>
      <c r="I128" s="36">
        <f>ROUND(G128*H128,P4)</f>
        <v>0</v>
      </c>
      <c r="J128" s="34" t="s">
        <v>50</v>
      </c>
      <c r="O128" s="37">
        <f>I128*0.21</f>
        <v>0</v>
      </c>
      <c r="P128">
        <v>3</v>
      </c>
    </row>
    <row r="129" spans="1:16" ht="105" x14ac:dyDescent="0.25">
      <c r="A129" s="31" t="s">
        <v>51</v>
      </c>
      <c r="B129" s="38"/>
      <c r="E129" s="33" t="s">
        <v>310</v>
      </c>
      <c r="J129" s="39"/>
    </row>
    <row r="130" spans="1:16" ht="300" x14ac:dyDescent="0.25">
      <c r="A130" s="31" t="s">
        <v>53</v>
      </c>
      <c r="B130" s="38"/>
      <c r="E130" s="40" t="s">
        <v>311</v>
      </c>
      <c r="J130" s="39"/>
    </row>
    <row r="131" spans="1:16" ht="165" x14ac:dyDescent="0.25">
      <c r="A131" s="31" t="s">
        <v>55</v>
      </c>
      <c r="B131" s="38"/>
      <c r="E131" s="33" t="s">
        <v>312</v>
      </c>
      <c r="J131" s="39"/>
    </row>
    <row r="132" spans="1:16" x14ac:dyDescent="0.25">
      <c r="A132" s="31" t="s">
        <v>46</v>
      </c>
      <c r="B132" s="31">
        <v>31</v>
      </c>
      <c r="C132" s="32" t="s">
        <v>313</v>
      </c>
      <c r="D132" s="31" t="s">
        <v>63</v>
      </c>
      <c r="E132" s="33" t="s">
        <v>314</v>
      </c>
      <c r="F132" s="34" t="s">
        <v>127</v>
      </c>
      <c r="G132" s="35">
        <v>258</v>
      </c>
      <c r="H132" s="36">
        <v>0</v>
      </c>
      <c r="I132" s="36">
        <f>ROUND(G132*H132,P4)</f>
        <v>0</v>
      </c>
      <c r="J132" s="34" t="s">
        <v>50</v>
      </c>
      <c r="O132" s="37">
        <f>I132*0.21</f>
        <v>0</v>
      </c>
      <c r="P132">
        <v>3</v>
      </c>
    </row>
    <row r="133" spans="1:16" ht="60" x14ac:dyDescent="0.25">
      <c r="A133" s="31" t="s">
        <v>51</v>
      </c>
      <c r="B133" s="38"/>
      <c r="E133" s="33" t="s">
        <v>315</v>
      </c>
      <c r="J133" s="39"/>
    </row>
    <row r="134" spans="1:16" ht="30" x14ac:dyDescent="0.25">
      <c r="A134" s="31" t="s">
        <v>53</v>
      </c>
      <c r="B134" s="38"/>
      <c r="E134" s="40" t="s">
        <v>316</v>
      </c>
      <c r="J134" s="39"/>
    </row>
    <row r="135" spans="1:16" ht="90" x14ac:dyDescent="0.25">
      <c r="A135" s="31" t="s">
        <v>55</v>
      </c>
      <c r="B135" s="38"/>
      <c r="E135" s="33" t="s">
        <v>317</v>
      </c>
      <c r="J135" s="39"/>
    </row>
    <row r="136" spans="1:16" x14ac:dyDescent="0.25">
      <c r="A136" s="31" t="s">
        <v>46</v>
      </c>
      <c r="B136" s="31">
        <v>32</v>
      </c>
      <c r="C136" s="32" t="s">
        <v>318</v>
      </c>
      <c r="D136" s="31"/>
      <c r="E136" s="33" t="s">
        <v>319</v>
      </c>
      <c r="F136" s="34" t="s">
        <v>127</v>
      </c>
      <c r="G136" s="35">
        <v>31307.907999999999</v>
      </c>
      <c r="H136" s="36">
        <v>0</v>
      </c>
      <c r="I136" s="36">
        <f>ROUND(G136*H136,P4)</f>
        <v>0</v>
      </c>
      <c r="J136" s="34" t="s">
        <v>50</v>
      </c>
      <c r="O136" s="37">
        <f>I136*0.21</f>
        <v>0</v>
      </c>
      <c r="P136">
        <v>3</v>
      </c>
    </row>
    <row r="137" spans="1:16" ht="60" x14ac:dyDescent="0.25">
      <c r="A137" s="31" t="s">
        <v>51</v>
      </c>
      <c r="B137" s="38"/>
      <c r="E137" s="33" t="s">
        <v>320</v>
      </c>
      <c r="J137" s="39"/>
    </row>
    <row r="138" spans="1:16" ht="300" x14ac:dyDescent="0.25">
      <c r="A138" s="31" t="s">
        <v>53</v>
      </c>
      <c r="B138" s="38"/>
      <c r="E138" s="40" t="s">
        <v>321</v>
      </c>
      <c r="J138" s="39"/>
    </row>
    <row r="139" spans="1:16" ht="90" x14ac:dyDescent="0.25">
      <c r="A139" s="31" t="s">
        <v>55</v>
      </c>
      <c r="B139" s="38"/>
      <c r="E139" s="33" t="s">
        <v>317</v>
      </c>
      <c r="J139" s="39"/>
    </row>
    <row r="140" spans="1:16" x14ac:dyDescent="0.25">
      <c r="A140" s="31" t="s">
        <v>46</v>
      </c>
      <c r="B140" s="31">
        <v>33</v>
      </c>
      <c r="C140" s="32" t="s">
        <v>322</v>
      </c>
      <c r="D140" s="31" t="s">
        <v>123</v>
      </c>
      <c r="E140" s="33" t="s">
        <v>323</v>
      </c>
      <c r="F140" s="34" t="s">
        <v>171</v>
      </c>
      <c r="G140" s="35">
        <v>43</v>
      </c>
      <c r="H140" s="36">
        <v>0</v>
      </c>
      <c r="I140" s="36">
        <f>ROUND(G140*H140,P4)</f>
        <v>0</v>
      </c>
      <c r="J140" s="34" t="s">
        <v>50</v>
      </c>
      <c r="O140" s="37">
        <f>I140*0.21</f>
        <v>0</v>
      </c>
      <c r="P140">
        <v>3</v>
      </c>
    </row>
    <row r="141" spans="1:16" ht="90" x14ac:dyDescent="0.25">
      <c r="A141" s="31" t="s">
        <v>51</v>
      </c>
      <c r="B141" s="38"/>
      <c r="E141" s="33" t="s">
        <v>324</v>
      </c>
      <c r="J141" s="39"/>
    </row>
    <row r="142" spans="1:16" ht="30" x14ac:dyDescent="0.25">
      <c r="A142" s="31" t="s">
        <v>53</v>
      </c>
      <c r="B142" s="38"/>
      <c r="E142" s="40" t="s">
        <v>325</v>
      </c>
      <c r="J142" s="39"/>
    </row>
    <row r="143" spans="1:16" ht="120" x14ac:dyDescent="0.25">
      <c r="A143" s="31" t="s">
        <v>55</v>
      </c>
      <c r="B143" s="38"/>
      <c r="E143" s="33" t="s">
        <v>326</v>
      </c>
      <c r="J143" s="39"/>
    </row>
    <row r="144" spans="1:16" x14ac:dyDescent="0.25">
      <c r="A144" s="31" t="s">
        <v>46</v>
      </c>
      <c r="B144" s="31">
        <v>34</v>
      </c>
      <c r="C144" s="32" t="s">
        <v>322</v>
      </c>
      <c r="D144" s="31" t="s">
        <v>180</v>
      </c>
      <c r="E144" s="33" t="s">
        <v>323</v>
      </c>
      <c r="F144" s="34" t="s">
        <v>171</v>
      </c>
      <c r="G144" s="35">
        <v>2450.0540000000001</v>
      </c>
      <c r="H144" s="36">
        <v>0</v>
      </c>
      <c r="I144" s="36">
        <f>ROUND(G144*H144,P4)</f>
        <v>0</v>
      </c>
      <c r="J144" s="34" t="s">
        <v>50</v>
      </c>
      <c r="O144" s="37">
        <f>I144*0.21</f>
        <v>0</v>
      </c>
      <c r="P144">
        <v>3</v>
      </c>
    </row>
    <row r="145" spans="1:16" ht="150" x14ac:dyDescent="0.25">
      <c r="A145" s="31" t="s">
        <v>51</v>
      </c>
      <c r="B145" s="38"/>
      <c r="E145" s="33" t="s">
        <v>327</v>
      </c>
      <c r="J145" s="39"/>
    </row>
    <row r="146" spans="1:16" ht="45" x14ac:dyDescent="0.25">
      <c r="A146" s="31" t="s">
        <v>53</v>
      </c>
      <c r="B146" s="38"/>
      <c r="E146" s="40" t="s">
        <v>328</v>
      </c>
      <c r="J146" s="39"/>
    </row>
    <row r="147" spans="1:16" ht="120" x14ac:dyDescent="0.25">
      <c r="A147" s="31" t="s">
        <v>55</v>
      </c>
      <c r="B147" s="38"/>
      <c r="E147" s="33" t="s">
        <v>326</v>
      </c>
      <c r="J147" s="39"/>
    </row>
    <row r="148" spans="1:16" x14ac:dyDescent="0.25">
      <c r="A148" s="31" t="s">
        <v>46</v>
      </c>
      <c r="B148" s="31">
        <v>35</v>
      </c>
      <c r="C148" s="32" t="s">
        <v>329</v>
      </c>
      <c r="D148" s="31" t="s">
        <v>63</v>
      </c>
      <c r="E148" s="33" t="s">
        <v>330</v>
      </c>
      <c r="F148" s="34" t="s">
        <v>127</v>
      </c>
      <c r="G148" s="35">
        <v>4922.25</v>
      </c>
      <c r="H148" s="36">
        <v>0</v>
      </c>
      <c r="I148" s="36">
        <f>ROUND(G148*H148,P4)</f>
        <v>0</v>
      </c>
      <c r="J148" s="34" t="s">
        <v>50</v>
      </c>
      <c r="O148" s="37">
        <f>I148*0.21</f>
        <v>0</v>
      </c>
      <c r="P148">
        <v>3</v>
      </c>
    </row>
    <row r="149" spans="1:16" ht="180" x14ac:dyDescent="0.25">
      <c r="A149" s="31" t="s">
        <v>51</v>
      </c>
      <c r="B149" s="38"/>
      <c r="E149" s="33" t="s">
        <v>331</v>
      </c>
      <c r="J149" s="39"/>
    </row>
    <row r="150" spans="1:16" ht="45" x14ac:dyDescent="0.25">
      <c r="A150" s="31" t="s">
        <v>53</v>
      </c>
      <c r="B150" s="38"/>
      <c r="E150" s="40" t="s">
        <v>332</v>
      </c>
      <c r="J150" s="39"/>
    </row>
    <row r="151" spans="1:16" ht="120" x14ac:dyDescent="0.25">
      <c r="A151" s="31" t="s">
        <v>55</v>
      </c>
      <c r="B151" s="38"/>
      <c r="E151" s="33" t="s">
        <v>326</v>
      </c>
      <c r="J151" s="39"/>
    </row>
    <row r="152" spans="1:16" x14ac:dyDescent="0.25">
      <c r="A152" s="31" t="s">
        <v>46</v>
      </c>
      <c r="B152" s="31">
        <v>36</v>
      </c>
      <c r="C152" s="32" t="s">
        <v>333</v>
      </c>
      <c r="D152" s="31"/>
      <c r="E152" s="33" t="s">
        <v>334</v>
      </c>
      <c r="F152" s="34" t="s">
        <v>127</v>
      </c>
      <c r="G152" s="35">
        <v>47012.661</v>
      </c>
      <c r="H152" s="36">
        <v>0</v>
      </c>
      <c r="I152" s="36">
        <f>ROUND(G152*H152,P4)</f>
        <v>0</v>
      </c>
      <c r="J152" s="34" t="s">
        <v>50</v>
      </c>
      <c r="O152" s="37">
        <f>I152*0.21</f>
        <v>0</v>
      </c>
      <c r="P152">
        <v>3</v>
      </c>
    </row>
    <row r="153" spans="1:16" x14ac:dyDescent="0.25">
      <c r="A153" s="31" t="s">
        <v>51</v>
      </c>
      <c r="B153" s="38"/>
      <c r="E153" s="41" t="s">
        <v>63</v>
      </c>
      <c r="J153" s="39"/>
    </row>
    <row r="154" spans="1:16" ht="45" x14ac:dyDescent="0.25">
      <c r="A154" s="31" t="s">
        <v>53</v>
      </c>
      <c r="B154" s="38"/>
      <c r="E154" s="40" t="s">
        <v>335</v>
      </c>
      <c r="J154" s="39"/>
    </row>
    <row r="155" spans="1:16" ht="120" x14ac:dyDescent="0.25">
      <c r="A155" s="31" t="s">
        <v>55</v>
      </c>
      <c r="B155" s="38"/>
      <c r="E155" s="33" t="s">
        <v>336</v>
      </c>
      <c r="J155" s="39"/>
    </row>
    <row r="156" spans="1:16" x14ac:dyDescent="0.25">
      <c r="A156" s="31" t="s">
        <v>46</v>
      </c>
      <c r="B156" s="31">
        <v>37</v>
      </c>
      <c r="C156" s="32" t="s">
        <v>337</v>
      </c>
      <c r="D156" s="31"/>
      <c r="E156" s="33" t="s">
        <v>338</v>
      </c>
      <c r="F156" s="34" t="s">
        <v>127</v>
      </c>
      <c r="G156" s="35">
        <v>23246.828000000001</v>
      </c>
      <c r="H156" s="36">
        <v>0</v>
      </c>
      <c r="I156" s="36">
        <f>ROUND(G156*H156,P4)</f>
        <v>0</v>
      </c>
      <c r="J156" s="34" t="s">
        <v>50</v>
      </c>
      <c r="O156" s="37">
        <f>I156*0.21</f>
        <v>0</v>
      </c>
      <c r="P156">
        <v>3</v>
      </c>
    </row>
    <row r="157" spans="1:16" ht="60" x14ac:dyDescent="0.25">
      <c r="A157" s="31" t="s">
        <v>51</v>
      </c>
      <c r="B157" s="38"/>
      <c r="E157" s="33" t="s">
        <v>339</v>
      </c>
      <c r="J157" s="39"/>
    </row>
    <row r="158" spans="1:16" ht="390" x14ac:dyDescent="0.25">
      <c r="A158" s="31" t="s">
        <v>53</v>
      </c>
      <c r="B158" s="38"/>
      <c r="E158" s="40" t="s">
        <v>340</v>
      </c>
      <c r="J158" s="39"/>
    </row>
    <row r="159" spans="1:16" ht="195" x14ac:dyDescent="0.25">
      <c r="A159" s="31" t="s">
        <v>55</v>
      </c>
      <c r="B159" s="38"/>
      <c r="E159" s="33" t="s">
        <v>341</v>
      </c>
      <c r="J159" s="39"/>
    </row>
    <row r="160" spans="1:16" x14ac:dyDescent="0.25">
      <c r="A160" s="31" t="s">
        <v>46</v>
      </c>
      <c r="B160" s="31">
        <v>38</v>
      </c>
      <c r="C160" s="32" t="s">
        <v>342</v>
      </c>
      <c r="D160" s="31" t="s">
        <v>63</v>
      </c>
      <c r="E160" s="33" t="s">
        <v>343</v>
      </c>
      <c r="F160" s="34" t="s">
        <v>127</v>
      </c>
      <c r="G160" s="35">
        <v>23772.832999999999</v>
      </c>
      <c r="H160" s="36">
        <v>0</v>
      </c>
      <c r="I160" s="36">
        <f>ROUND(G160*H160,P4)</f>
        <v>0</v>
      </c>
      <c r="J160" s="34" t="s">
        <v>50</v>
      </c>
      <c r="O160" s="37">
        <f>I160*0.21</f>
        <v>0</v>
      </c>
      <c r="P160">
        <v>3</v>
      </c>
    </row>
    <row r="161" spans="1:16" ht="60" x14ac:dyDescent="0.25">
      <c r="A161" s="31" t="s">
        <v>51</v>
      </c>
      <c r="B161" s="38"/>
      <c r="E161" s="33" t="s">
        <v>344</v>
      </c>
      <c r="J161" s="39"/>
    </row>
    <row r="162" spans="1:16" ht="390" x14ac:dyDescent="0.25">
      <c r="A162" s="31" t="s">
        <v>53</v>
      </c>
      <c r="B162" s="38"/>
      <c r="E162" s="40" t="s">
        <v>345</v>
      </c>
      <c r="J162" s="39"/>
    </row>
    <row r="163" spans="1:16" ht="195" x14ac:dyDescent="0.25">
      <c r="A163" s="31" t="s">
        <v>55</v>
      </c>
      <c r="B163" s="38"/>
      <c r="E163" s="33" t="s">
        <v>341</v>
      </c>
      <c r="J163" s="39"/>
    </row>
    <row r="164" spans="1:16" x14ac:dyDescent="0.25">
      <c r="A164" s="31" t="s">
        <v>46</v>
      </c>
      <c r="B164" s="31">
        <v>39</v>
      </c>
      <c r="C164" s="32" t="s">
        <v>346</v>
      </c>
      <c r="D164" s="31" t="s">
        <v>63</v>
      </c>
      <c r="E164" s="33" t="s">
        <v>347</v>
      </c>
      <c r="F164" s="34" t="s">
        <v>127</v>
      </c>
      <c r="G164" s="35">
        <v>23843.838</v>
      </c>
      <c r="H164" s="36">
        <v>0</v>
      </c>
      <c r="I164" s="36">
        <f>ROUND(G164*H164,P4)</f>
        <v>0</v>
      </c>
      <c r="J164" s="34" t="s">
        <v>50</v>
      </c>
      <c r="O164" s="37">
        <f>I164*0.21</f>
        <v>0</v>
      </c>
      <c r="P164">
        <v>3</v>
      </c>
    </row>
    <row r="165" spans="1:16" ht="60" x14ac:dyDescent="0.25">
      <c r="A165" s="31" t="s">
        <v>51</v>
      </c>
      <c r="B165" s="38"/>
      <c r="E165" s="33" t="s">
        <v>348</v>
      </c>
      <c r="J165" s="39"/>
    </row>
    <row r="166" spans="1:16" ht="300" x14ac:dyDescent="0.25">
      <c r="A166" s="31" t="s">
        <v>53</v>
      </c>
      <c r="B166" s="38"/>
      <c r="E166" s="40" t="s">
        <v>349</v>
      </c>
      <c r="J166" s="39"/>
    </row>
    <row r="167" spans="1:16" ht="195" x14ac:dyDescent="0.25">
      <c r="A167" s="31" t="s">
        <v>55</v>
      </c>
      <c r="B167" s="38"/>
      <c r="E167" s="33" t="s">
        <v>341</v>
      </c>
      <c r="J167" s="39"/>
    </row>
    <row r="168" spans="1:16" x14ac:dyDescent="0.25">
      <c r="A168" s="31" t="s">
        <v>46</v>
      </c>
      <c r="B168" s="31">
        <v>40</v>
      </c>
      <c r="C168" s="32" t="s">
        <v>350</v>
      </c>
      <c r="D168" s="31" t="s">
        <v>63</v>
      </c>
      <c r="E168" s="33" t="s">
        <v>351</v>
      </c>
      <c r="F168" s="34" t="s">
        <v>127</v>
      </c>
      <c r="G168" s="35">
        <v>191</v>
      </c>
      <c r="H168" s="36">
        <v>0</v>
      </c>
      <c r="I168" s="36">
        <f>ROUND(G168*H168,P4)</f>
        <v>0</v>
      </c>
      <c r="J168" s="34" t="s">
        <v>50</v>
      </c>
      <c r="O168" s="37">
        <f>I168*0.21</f>
        <v>0</v>
      </c>
      <c r="P168">
        <v>3</v>
      </c>
    </row>
    <row r="169" spans="1:16" ht="105" x14ac:dyDescent="0.25">
      <c r="A169" s="31" t="s">
        <v>51</v>
      </c>
      <c r="B169" s="38"/>
      <c r="E169" s="33" t="s">
        <v>352</v>
      </c>
      <c r="J169" s="39"/>
    </row>
    <row r="170" spans="1:16" ht="30" x14ac:dyDescent="0.25">
      <c r="A170" s="31" t="s">
        <v>53</v>
      </c>
      <c r="B170" s="38"/>
      <c r="E170" s="40" t="s">
        <v>353</v>
      </c>
      <c r="J170" s="39"/>
    </row>
    <row r="171" spans="1:16" ht="225" x14ac:dyDescent="0.25">
      <c r="A171" s="31" t="s">
        <v>55</v>
      </c>
      <c r="B171" s="38"/>
      <c r="E171" s="33" t="s">
        <v>354</v>
      </c>
      <c r="J171" s="39"/>
    </row>
    <row r="172" spans="1:16" x14ac:dyDescent="0.25">
      <c r="A172" s="25" t="s">
        <v>43</v>
      </c>
      <c r="B172" s="26"/>
      <c r="C172" s="27" t="s">
        <v>355</v>
      </c>
      <c r="D172" s="28"/>
      <c r="E172" s="25" t="s">
        <v>356</v>
      </c>
      <c r="F172" s="28"/>
      <c r="G172" s="28"/>
      <c r="H172" s="28"/>
      <c r="I172" s="29">
        <f>SUMIFS(I173:I192,A173:A192,"P")</f>
        <v>0</v>
      </c>
      <c r="J172" s="30"/>
    </row>
    <row r="173" spans="1:16" ht="30" x14ac:dyDescent="0.25">
      <c r="A173" s="31" t="s">
        <v>46</v>
      </c>
      <c r="B173" s="31">
        <v>41</v>
      </c>
      <c r="C173" s="32" t="s">
        <v>357</v>
      </c>
      <c r="D173" s="31"/>
      <c r="E173" s="33" t="s">
        <v>358</v>
      </c>
      <c r="F173" s="34" t="s">
        <v>217</v>
      </c>
      <c r="G173" s="35">
        <v>38</v>
      </c>
      <c r="H173" s="36">
        <v>0</v>
      </c>
      <c r="I173" s="36">
        <f>ROUND(G173*H173,P4)</f>
        <v>0</v>
      </c>
      <c r="J173" s="34" t="s">
        <v>50</v>
      </c>
      <c r="O173" s="37">
        <f>I173*0.21</f>
        <v>0</v>
      </c>
      <c r="P173">
        <v>3</v>
      </c>
    </row>
    <row r="174" spans="1:16" ht="45" x14ac:dyDescent="0.25">
      <c r="A174" s="31" t="s">
        <v>51</v>
      </c>
      <c r="B174" s="38"/>
      <c r="E174" s="33" t="s">
        <v>359</v>
      </c>
      <c r="J174" s="39"/>
    </row>
    <row r="175" spans="1:16" ht="30" x14ac:dyDescent="0.25">
      <c r="A175" s="31" t="s">
        <v>53</v>
      </c>
      <c r="B175" s="38"/>
      <c r="E175" s="40" t="s">
        <v>360</v>
      </c>
      <c r="J175" s="39"/>
    </row>
    <row r="176" spans="1:16" ht="90" x14ac:dyDescent="0.25">
      <c r="A176" s="31" t="s">
        <v>55</v>
      </c>
      <c r="B176" s="38"/>
      <c r="E176" s="33" t="s">
        <v>361</v>
      </c>
      <c r="J176" s="39"/>
    </row>
    <row r="177" spans="1:16" x14ac:dyDescent="0.25">
      <c r="A177" s="31" t="s">
        <v>46</v>
      </c>
      <c r="B177" s="31">
        <v>42</v>
      </c>
      <c r="C177" s="32" t="s">
        <v>362</v>
      </c>
      <c r="D177" s="31" t="s">
        <v>63</v>
      </c>
      <c r="E177" s="33" t="s">
        <v>363</v>
      </c>
      <c r="F177" s="34" t="s">
        <v>217</v>
      </c>
      <c r="G177" s="35">
        <v>128</v>
      </c>
      <c r="H177" s="36">
        <v>0</v>
      </c>
      <c r="I177" s="36">
        <f>ROUND(G177*H177,P4)</f>
        <v>0</v>
      </c>
      <c r="J177" s="34" t="s">
        <v>211</v>
      </c>
      <c r="O177" s="37">
        <f>I177*0.21</f>
        <v>0</v>
      </c>
      <c r="P177">
        <v>3</v>
      </c>
    </row>
    <row r="178" spans="1:16" ht="105" x14ac:dyDescent="0.25">
      <c r="A178" s="31" t="s">
        <v>51</v>
      </c>
      <c r="B178" s="38"/>
      <c r="E178" s="33" t="s">
        <v>364</v>
      </c>
      <c r="J178" s="39"/>
    </row>
    <row r="179" spans="1:16" ht="30" x14ac:dyDescent="0.25">
      <c r="A179" s="31" t="s">
        <v>53</v>
      </c>
      <c r="B179" s="38"/>
      <c r="E179" s="40" t="s">
        <v>365</v>
      </c>
      <c r="J179" s="39"/>
    </row>
    <row r="180" spans="1:16" ht="90" x14ac:dyDescent="0.25">
      <c r="A180" s="31" t="s">
        <v>55</v>
      </c>
      <c r="B180" s="38"/>
      <c r="E180" s="33" t="s">
        <v>366</v>
      </c>
      <c r="J180" s="39"/>
    </row>
    <row r="181" spans="1:16" x14ac:dyDescent="0.25">
      <c r="A181" s="31" t="s">
        <v>46</v>
      </c>
      <c r="B181" s="31">
        <v>43</v>
      </c>
      <c r="C181" s="32" t="s">
        <v>367</v>
      </c>
      <c r="D181" s="31" t="s">
        <v>63</v>
      </c>
      <c r="E181" s="33" t="s">
        <v>368</v>
      </c>
      <c r="F181" s="34" t="s">
        <v>217</v>
      </c>
      <c r="G181" s="35">
        <v>18.5</v>
      </c>
      <c r="H181" s="36">
        <v>0</v>
      </c>
      <c r="I181" s="36">
        <f>ROUND(G181*H181,P4)</f>
        <v>0</v>
      </c>
      <c r="J181" s="34" t="s">
        <v>50</v>
      </c>
      <c r="O181" s="37">
        <f>I181*0.21</f>
        <v>0</v>
      </c>
      <c r="P181">
        <v>3</v>
      </c>
    </row>
    <row r="182" spans="1:16" x14ac:dyDescent="0.25">
      <c r="A182" s="31" t="s">
        <v>51</v>
      </c>
      <c r="B182" s="38"/>
      <c r="E182" s="41" t="s">
        <v>63</v>
      </c>
      <c r="J182" s="39"/>
    </row>
    <row r="183" spans="1:16" x14ac:dyDescent="0.25">
      <c r="A183" s="31" t="s">
        <v>53</v>
      </c>
      <c r="B183" s="38"/>
      <c r="E183" s="40" t="s">
        <v>369</v>
      </c>
      <c r="J183" s="39"/>
    </row>
    <row r="184" spans="1:16" ht="75" x14ac:dyDescent="0.25">
      <c r="A184" s="31" t="s">
        <v>55</v>
      </c>
      <c r="B184" s="38"/>
      <c r="E184" s="33" t="s">
        <v>370</v>
      </c>
      <c r="J184" s="39"/>
    </row>
    <row r="185" spans="1:16" x14ac:dyDescent="0.25">
      <c r="A185" s="31" t="s">
        <v>46</v>
      </c>
      <c r="B185" s="31">
        <v>44</v>
      </c>
      <c r="C185" s="32" t="s">
        <v>371</v>
      </c>
      <c r="D185" s="31" t="s">
        <v>63</v>
      </c>
      <c r="E185" s="33" t="s">
        <v>372</v>
      </c>
      <c r="F185" s="34" t="s">
        <v>217</v>
      </c>
      <c r="G185" s="35">
        <v>67.5</v>
      </c>
      <c r="H185" s="36">
        <v>0</v>
      </c>
      <c r="I185" s="36">
        <f>ROUND(G185*H185,P4)</f>
        <v>0</v>
      </c>
      <c r="J185" s="34" t="s">
        <v>50</v>
      </c>
      <c r="O185" s="37">
        <f>I185*0.21</f>
        <v>0</v>
      </c>
      <c r="P185">
        <v>3</v>
      </c>
    </row>
    <row r="186" spans="1:16" ht="45" x14ac:dyDescent="0.25">
      <c r="A186" s="31" t="s">
        <v>51</v>
      </c>
      <c r="B186" s="38"/>
      <c r="E186" s="33" t="s">
        <v>373</v>
      </c>
      <c r="J186" s="39"/>
    </row>
    <row r="187" spans="1:16" ht="45" x14ac:dyDescent="0.25">
      <c r="A187" s="31" t="s">
        <v>53</v>
      </c>
      <c r="B187" s="38"/>
      <c r="E187" s="40" t="s">
        <v>374</v>
      </c>
      <c r="J187" s="39"/>
    </row>
    <row r="188" spans="1:16" ht="45" x14ac:dyDescent="0.25">
      <c r="A188" s="31" t="s">
        <v>55</v>
      </c>
      <c r="B188" s="38"/>
      <c r="E188" s="33" t="s">
        <v>375</v>
      </c>
      <c r="J188" s="39"/>
    </row>
    <row r="189" spans="1:16" ht="30" x14ac:dyDescent="0.25">
      <c r="A189" s="31" t="s">
        <v>46</v>
      </c>
      <c r="B189" s="31">
        <v>45</v>
      </c>
      <c r="C189" s="32" t="s">
        <v>376</v>
      </c>
      <c r="D189" s="31" t="s">
        <v>63</v>
      </c>
      <c r="E189" s="33" t="s">
        <v>377</v>
      </c>
      <c r="F189" s="34" t="s">
        <v>127</v>
      </c>
      <c r="G189" s="35">
        <v>51</v>
      </c>
      <c r="H189" s="36">
        <v>0</v>
      </c>
      <c r="I189" s="36">
        <f>ROUND(G189*H189,P4)</f>
        <v>0</v>
      </c>
      <c r="J189" s="34" t="s">
        <v>50</v>
      </c>
      <c r="O189" s="37">
        <f>I189*0.21</f>
        <v>0</v>
      </c>
      <c r="P189">
        <v>3</v>
      </c>
    </row>
    <row r="190" spans="1:16" ht="90" x14ac:dyDescent="0.25">
      <c r="A190" s="31" t="s">
        <v>51</v>
      </c>
      <c r="B190" s="38"/>
      <c r="E190" s="33" t="s">
        <v>378</v>
      </c>
      <c r="J190" s="39"/>
    </row>
    <row r="191" spans="1:16" ht="30" x14ac:dyDescent="0.25">
      <c r="A191" s="31" t="s">
        <v>53</v>
      </c>
      <c r="B191" s="38"/>
      <c r="E191" s="40" t="s">
        <v>379</v>
      </c>
      <c r="J191" s="39"/>
    </row>
    <row r="192" spans="1:16" ht="150" x14ac:dyDescent="0.25">
      <c r="A192" s="31" t="s">
        <v>55</v>
      </c>
      <c r="B192" s="42"/>
      <c r="C192" s="43"/>
      <c r="D192" s="43"/>
      <c r="E192" s="33" t="s">
        <v>380</v>
      </c>
      <c r="F192" s="43"/>
      <c r="G192" s="43"/>
      <c r="H192" s="43"/>
      <c r="I192" s="43"/>
      <c r="J192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scale="50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9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25</v>
      </c>
      <c r="F2" s="3"/>
      <c r="G2" s="3"/>
      <c r="H2" s="3"/>
      <c r="I2" s="3"/>
      <c r="J2" s="16"/>
    </row>
    <row r="3" spans="1:16" x14ac:dyDescent="0.25">
      <c r="A3" s="3" t="s">
        <v>26</v>
      </c>
      <c r="B3" s="17" t="s">
        <v>27</v>
      </c>
      <c r="C3" s="67" t="s">
        <v>28</v>
      </c>
      <c r="D3" s="68"/>
      <c r="E3" s="18" t="s">
        <v>29</v>
      </c>
      <c r="F3" s="3"/>
      <c r="G3" s="3"/>
      <c r="H3" s="19" t="s">
        <v>17</v>
      </c>
      <c r="I3" s="20">
        <f>SUMIFS(I8:I97,A8:A97,"SD")</f>
        <v>0</v>
      </c>
      <c r="J3" s="16"/>
      <c r="O3">
        <v>0</v>
      </c>
      <c r="P3">
        <v>2</v>
      </c>
    </row>
    <row r="4" spans="1:16" x14ac:dyDescent="0.25">
      <c r="A4" s="3" t="s">
        <v>30</v>
      </c>
      <c r="B4" s="17" t="s">
        <v>31</v>
      </c>
      <c r="C4" s="67" t="s">
        <v>17</v>
      </c>
      <c r="D4" s="68"/>
      <c r="E4" s="18" t="s">
        <v>18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69" t="s">
        <v>32</v>
      </c>
      <c r="B5" s="70" t="s">
        <v>33</v>
      </c>
      <c r="C5" s="71" t="s">
        <v>34</v>
      </c>
      <c r="D5" s="71" t="s">
        <v>35</v>
      </c>
      <c r="E5" s="71" t="s">
        <v>36</v>
      </c>
      <c r="F5" s="71" t="s">
        <v>37</v>
      </c>
      <c r="G5" s="71" t="s">
        <v>38</v>
      </c>
      <c r="H5" s="71" t="s">
        <v>39</v>
      </c>
      <c r="I5" s="71"/>
      <c r="J5" s="72" t="s">
        <v>40</v>
      </c>
      <c r="O5">
        <v>0.21</v>
      </c>
    </row>
    <row r="6" spans="1:16" x14ac:dyDescent="0.25">
      <c r="A6" s="69"/>
      <c r="B6" s="70"/>
      <c r="C6" s="71"/>
      <c r="D6" s="71"/>
      <c r="E6" s="71"/>
      <c r="F6" s="71"/>
      <c r="G6" s="71"/>
      <c r="H6" s="7" t="s">
        <v>41</v>
      </c>
      <c r="I6" s="7" t="s">
        <v>42</v>
      </c>
      <c r="J6" s="72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43</v>
      </c>
      <c r="B8" s="26"/>
      <c r="C8" s="27" t="s">
        <v>44</v>
      </c>
      <c r="D8" s="28"/>
      <c r="E8" s="25" t="s">
        <v>45</v>
      </c>
      <c r="F8" s="28"/>
      <c r="G8" s="28"/>
      <c r="H8" s="28"/>
      <c r="I8" s="29">
        <f>SUMIFS(I9:I16,A9:A16,"P")</f>
        <v>0</v>
      </c>
      <c r="J8" s="30"/>
    </row>
    <row r="9" spans="1:16" ht="30" x14ac:dyDescent="0.25">
      <c r="A9" s="31" t="s">
        <v>46</v>
      </c>
      <c r="B9" s="31">
        <v>1</v>
      </c>
      <c r="C9" s="32" t="s">
        <v>174</v>
      </c>
      <c r="D9" s="31"/>
      <c r="E9" s="33" t="s">
        <v>175</v>
      </c>
      <c r="F9" s="34" t="s">
        <v>176</v>
      </c>
      <c r="G9" s="35">
        <v>548.98800000000006</v>
      </c>
      <c r="H9" s="36">
        <v>0</v>
      </c>
      <c r="I9" s="36">
        <f>ROUND(G9*H9,P4)</f>
        <v>0</v>
      </c>
      <c r="J9" s="34" t="s">
        <v>50</v>
      </c>
      <c r="O9" s="37">
        <f>I9*0.21</f>
        <v>0</v>
      </c>
      <c r="P9">
        <v>3</v>
      </c>
    </row>
    <row r="10" spans="1:16" ht="30" x14ac:dyDescent="0.25">
      <c r="A10" s="31" t="s">
        <v>51</v>
      </c>
      <c r="B10" s="38"/>
      <c r="E10" s="33" t="s">
        <v>381</v>
      </c>
      <c r="J10" s="39"/>
    </row>
    <row r="11" spans="1:16" ht="45" x14ac:dyDescent="0.25">
      <c r="A11" s="31" t="s">
        <v>53</v>
      </c>
      <c r="B11" s="38"/>
      <c r="E11" s="40" t="s">
        <v>382</v>
      </c>
      <c r="J11" s="39"/>
    </row>
    <row r="12" spans="1:16" ht="165" x14ac:dyDescent="0.25">
      <c r="A12" s="31" t="s">
        <v>55</v>
      </c>
      <c r="B12" s="38"/>
      <c r="E12" s="33" t="s">
        <v>179</v>
      </c>
      <c r="J12" s="39"/>
    </row>
    <row r="13" spans="1:16" ht="30" x14ac:dyDescent="0.25">
      <c r="A13" s="31" t="s">
        <v>46</v>
      </c>
      <c r="B13" s="31">
        <v>2</v>
      </c>
      <c r="C13" s="32" t="s">
        <v>187</v>
      </c>
      <c r="D13" s="31" t="s">
        <v>63</v>
      </c>
      <c r="E13" s="33" t="s">
        <v>188</v>
      </c>
      <c r="F13" s="34" t="s">
        <v>176</v>
      </c>
      <c r="G13" s="35">
        <v>43.213000000000001</v>
      </c>
      <c r="H13" s="36">
        <v>0</v>
      </c>
      <c r="I13" s="36">
        <f>ROUND(G13*H13,P4)</f>
        <v>0</v>
      </c>
      <c r="J13" s="34" t="s">
        <v>50</v>
      </c>
      <c r="O13" s="37">
        <f>I13*0.21</f>
        <v>0</v>
      </c>
      <c r="P13">
        <v>3</v>
      </c>
    </row>
    <row r="14" spans="1:16" ht="30" x14ac:dyDescent="0.25">
      <c r="A14" s="31" t="s">
        <v>51</v>
      </c>
      <c r="B14" s="38"/>
      <c r="E14" s="33" t="s">
        <v>383</v>
      </c>
      <c r="J14" s="39"/>
    </row>
    <row r="15" spans="1:16" ht="45" x14ac:dyDescent="0.25">
      <c r="A15" s="31" t="s">
        <v>53</v>
      </c>
      <c r="B15" s="38"/>
      <c r="E15" s="40" t="s">
        <v>384</v>
      </c>
      <c r="J15" s="39"/>
    </row>
    <row r="16" spans="1:16" ht="165" x14ac:dyDescent="0.25">
      <c r="A16" s="31" t="s">
        <v>55</v>
      </c>
      <c r="B16" s="38"/>
      <c r="E16" s="33" t="s">
        <v>179</v>
      </c>
      <c r="J16" s="39"/>
    </row>
    <row r="17" spans="1:16" x14ac:dyDescent="0.25">
      <c r="A17" s="25" t="s">
        <v>43</v>
      </c>
      <c r="B17" s="26"/>
      <c r="C17" s="27" t="s">
        <v>123</v>
      </c>
      <c r="D17" s="28"/>
      <c r="E17" s="25" t="s">
        <v>124</v>
      </c>
      <c r="F17" s="28"/>
      <c r="G17" s="28"/>
      <c r="H17" s="28"/>
      <c r="I17" s="29">
        <f>SUMIFS(I18:I41,A18:A41,"P")</f>
        <v>0</v>
      </c>
      <c r="J17" s="30"/>
    </row>
    <row r="18" spans="1:16" x14ac:dyDescent="0.25">
      <c r="A18" s="31" t="s">
        <v>46</v>
      </c>
      <c r="B18" s="31">
        <v>3</v>
      </c>
      <c r="C18" s="32" t="s">
        <v>385</v>
      </c>
      <c r="D18" s="31" t="s">
        <v>63</v>
      </c>
      <c r="E18" s="33" t="s">
        <v>386</v>
      </c>
      <c r="F18" s="34" t="s">
        <v>171</v>
      </c>
      <c r="G18" s="35">
        <v>114.621</v>
      </c>
      <c r="H18" s="36">
        <v>0</v>
      </c>
      <c r="I18" s="36">
        <f>ROUND(G18*H18,P4)</f>
        <v>0</v>
      </c>
      <c r="J18" s="34" t="s">
        <v>50</v>
      </c>
      <c r="O18" s="37">
        <f>I18*0.21</f>
        <v>0</v>
      </c>
      <c r="P18">
        <v>3</v>
      </c>
    </row>
    <row r="19" spans="1:16" ht="60" x14ac:dyDescent="0.25">
      <c r="A19" s="31" t="s">
        <v>51</v>
      </c>
      <c r="B19" s="38"/>
      <c r="E19" s="33" t="s">
        <v>387</v>
      </c>
      <c r="J19" s="39"/>
    </row>
    <row r="20" spans="1:16" ht="90" x14ac:dyDescent="0.25">
      <c r="A20" s="31" t="s">
        <v>53</v>
      </c>
      <c r="B20" s="38"/>
      <c r="E20" s="40" t="s">
        <v>388</v>
      </c>
      <c r="J20" s="39"/>
    </row>
    <row r="21" spans="1:16" ht="409.5" x14ac:dyDescent="0.25">
      <c r="A21" s="31" t="s">
        <v>55</v>
      </c>
      <c r="B21" s="38"/>
      <c r="E21" s="33" t="s">
        <v>265</v>
      </c>
      <c r="J21" s="39"/>
    </row>
    <row r="22" spans="1:16" x14ac:dyDescent="0.25">
      <c r="A22" s="31" t="s">
        <v>46</v>
      </c>
      <c r="B22" s="31">
        <v>4</v>
      </c>
      <c r="C22" s="32" t="s">
        <v>261</v>
      </c>
      <c r="D22" s="31" t="s">
        <v>63</v>
      </c>
      <c r="E22" s="33" t="s">
        <v>262</v>
      </c>
      <c r="F22" s="34" t="s">
        <v>171</v>
      </c>
      <c r="G22" s="35">
        <v>146.80199999999999</v>
      </c>
      <c r="H22" s="36">
        <v>0</v>
      </c>
      <c r="I22" s="36">
        <f>ROUND(G22*H22,P4)</f>
        <v>0</v>
      </c>
      <c r="J22" s="34" t="s">
        <v>50</v>
      </c>
      <c r="O22" s="37">
        <f>I22*0.21</f>
        <v>0</v>
      </c>
      <c r="P22">
        <v>3</v>
      </c>
    </row>
    <row r="23" spans="1:16" ht="60" x14ac:dyDescent="0.25">
      <c r="A23" s="31" t="s">
        <v>51</v>
      </c>
      <c r="B23" s="38"/>
      <c r="E23" s="33" t="s">
        <v>389</v>
      </c>
      <c r="J23" s="39"/>
    </row>
    <row r="24" spans="1:16" ht="210" x14ac:dyDescent="0.25">
      <c r="A24" s="31" t="s">
        <v>53</v>
      </c>
      <c r="B24" s="38"/>
      <c r="E24" s="40" t="s">
        <v>390</v>
      </c>
      <c r="J24" s="39"/>
    </row>
    <row r="25" spans="1:16" ht="409.5" x14ac:dyDescent="0.25">
      <c r="A25" s="31" t="s">
        <v>55</v>
      </c>
      <c r="B25" s="38"/>
      <c r="E25" s="33" t="s">
        <v>265</v>
      </c>
      <c r="J25" s="39"/>
    </row>
    <row r="26" spans="1:16" x14ac:dyDescent="0.25">
      <c r="A26" s="31" t="s">
        <v>46</v>
      </c>
      <c r="B26" s="31">
        <v>5</v>
      </c>
      <c r="C26" s="32" t="s">
        <v>266</v>
      </c>
      <c r="D26" s="31"/>
      <c r="E26" s="33" t="s">
        <v>267</v>
      </c>
      <c r="F26" s="34" t="s">
        <v>171</v>
      </c>
      <c r="G26" s="35">
        <v>261.423</v>
      </c>
      <c r="H26" s="36">
        <v>0</v>
      </c>
      <c r="I26" s="36">
        <f>ROUND(G26*H26,P4)</f>
        <v>0</v>
      </c>
      <c r="J26" s="34" t="s">
        <v>50</v>
      </c>
      <c r="O26" s="37">
        <f>I26*0.21</f>
        <v>0</v>
      </c>
      <c r="P26">
        <v>3</v>
      </c>
    </row>
    <row r="27" spans="1:16" ht="45" x14ac:dyDescent="0.25">
      <c r="A27" s="31" t="s">
        <v>51</v>
      </c>
      <c r="B27" s="38"/>
      <c r="E27" s="33" t="s">
        <v>391</v>
      </c>
      <c r="J27" s="39"/>
    </row>
    <row r="28" spans="1:16" ht="45" x14ac:dyDescent="0.25">
      <c r="A28" s="31" t="s">
        <v>53</v>
      </c>
      <c r="B28" s="38"/>
      <c r="E28" s="40" t="s">
        <v>392</v>
      </c>
      <c r="J28" s="39"/>
    </row>
    <row r="29" spans="1:16" ht="255" x14ac:dyDescent="0.25">
      <c r="A29" s="31" t="s">
        <v>55</v>
      </c>
      <c r="B29" s="38"/>
      <c r="E29" s="33" t="s">
        <v>270</v>
      </c>
      <c r="J29" s="39"/>
    </row>
    <row r="30" spans="1:16" x14ac:dyDescent="0.25">
      <c r="A30" s="31" t="s">
        <v>46</v>
      </c>
      <c r="B30" s="31">
        <v>6</v>
      </c>
      <c r="C30" s="32" t="s">
        <v>393</v>
      </c>
      <c r="D30" s="31" t="s">
        <v>63</v>
      </c>
      <c r="E30" s="33" t="s">
        <v>394</v>
      </c>
      <c r="F30" s="34" t="s">
        <v>171</v>
      </c>
      <c r="G30" s="35">
        <v>61.335000000000001</v>
      </c>
      <c r="H30" s="36">
        <v>0</v>
      </c>
      <c r="I30" s="36">
        <f>ROUND(G30*H30,P4)</f>
        <v>0</v>
      </c>
      <c r="J30" s="34" t="s">
        <v>50</v>
      </c>
      <c r="O30" s="37">
        <f>I30*0.21</f>
        <v>0</v>
      </c>
      <c r="P30">
        <v>3</v>
      </c>
    </row>
    <row r="31" spans="1:16" ht="60" x14ac:dyDescent="0.25">
      <c r="A31" s="31" t="s">
        <v>51</v>
      </c>
      <c r="B31" s="38"/>
      <c r="E31" s="33" t="s">
        <v>395</v>
      </c>
      <c r="J31" s="39"/>
    </row>
    <row r="32" spans="1:16" ht="75" x14ac:dyDescent="0.25">
      <c r="A32" s="31" t="s">
        <v>53</v>
      </c>
      <c r="B32" s="38"/>
      <c r="E32" s="40" t="s">
        <v>396</v>
      </c>
      <c r="J32" s="39"/>
    </row>
    <row r="33" spans="1:16" ht="360" x14ac:dyDescent="0.25">
      <c r="A33" s="31" t="s">
        <v>55</v>
      </c>
      <c r="B33" s="38"/>
      <c r="E33" s="33" t="s">
        <v>397</v>
      </c>
      <c r="J33" s="39"/>
    </row>
    <row r="34" spans="1:16" x14ac:dyDescent="0.25">
      <c r="A34" s="31" t="s">
        <v>46</v>
      </c>
      <c r="B34" s="31">
        <v>7</v>
      </c>
      <c r="C34" s="32" t="s">
        <v>398</v>
      </c>
      <c r="D34" s="31" t="s">
        <v>63</v>
      </c>
      <c r="E34" s="33" t="s">
        <v>399</v>
      </c>
      <c r="F34" s="34" t="s">
        <v>171</v>
      </c>
      <c r="G34" s="35">
        <v>78.715000000000003</v>
      </c>
      <c r="H34" s="36">
        <v>0</v>
      </c>
      <c r="I34" s="36">
        <f>ROUND(G34*H34,P4)</f>
        <v>0</v>
      </c>
      <c r="J34" s="34" t="s">
        <v>50</v>
      </c>
      <c r="O34" s="37">
        <f>I34*0.21</f>
        <v>0</v>
      </c>
      <c r="P34">
        <v>3</v>
      </c>
    </row>
    <row r="35" spans="1:16" ht="45" x14ac:dyDescent="0.25">
      <c r="A35" s="31" t="s">
        <v>51</v>
      </c>
      <c r="B35" s="38"/>
      <c r="E35" s="33" t="s">
        <v>400</v>
      </c>
      <c r="J35" s="39"/>
    </row>
    <row r="36" spans="1:16" ht="105" x14ac:dyDescent="0.25">
      <c r="A36" s="31" t="s">
        <v>53</v>
      </c>
      <c r="B36" s="38"/>
      <c r="E36" s="40" t="s">
        <v>401</v>
      </c>
      <c r="J36" s="39"/>
    </row>
    <row r="37" spans="1:16" ht="409.5" x14ac:dyDescent="0.25">
      <c r="A37" s="31" t="s">
        <v>55</v>
      </c>
      <c r="B37" s="38"/>
      <c r="E37" s="33" t="s">
        <v>402</v>
      </c>
      <c r="J37" s="39"/>
    </row>
    <row r="38" spans="1:16" x14ac:dyDescent="0.25">
      <c r="A38" s="31" t="s">
        <v>46</v>
      </c>
      <c r="B38" s="31">
        <v>8</v>
      </c>
      <c r="C38" s="32" t="s">
        <v>276</v>
      </c>
      <c r="D38" s="31"/>
      <c r="E38" s="33" t="s">
        <v>277</v>
      </c>
      <c r="F38" s="34" t="s">
        <v>127</v>
      </c>
      <c r="G38" s="35">
        <v>180.04</v>
      </c>
      <c r="H38" s="36">
        <v>0</v>
      </c>
      <c r="I38" s="36">
        <f>ROUND(G38*H38,P4)</f>
        <v>0</v>
      </c>
      <c r="J38" s="34" t="s">
        <v>50</v>
      </c>
      <c r="O38" s="37">
        <f>I38*0.21</f>
        <v>0</v>
      </c>
      <c r="P38">
        <v>3</v>
      </c>
    </row>
    <row r="39" spans="1:16" ht="30" x14ac:dyDescent="0.25">
      <c r="A39" s="31" t="s">
        <v>51</v>
      </c>
      <c r="B39" s="38"/>
      <c r="E39" s="33" t="s">
        <v>403</v>
      </c>
      <c r="J39" s="39"/>
    </row>
    <row r="40" spans="1:16" ht="120" x14ac:dyDescent="0.25">
      <c r="A40" s="31" t="s">
        <v>53</v>
      </c>
      <c r="B40" s="38"/>
      <c r="E40" s="40" t="s">
        <v>404</v>
      </c>
      <c r="J40" s="39"/>
    </row>
    <row r="41" spans="1:16" ht="75" x14ac:dyDescent="0.25">
      <c r="A41" s="31" t="s">
        <v>55</v>
      </c>
      <c r="B41" s="38"/>
      <c r="E41" s="33" t="s">
        <v>280</v>
      </c>
      <c r="J41" s="39"/>
    </row>
    <row r="42" spans="1:16" x14ac:dyDescent="0.25">
      <c r="A42" s="25" t="s">
        <v>43</v>
      </c>
      <c r="B42" s="26"/>
      <c r="C42" s="27" t="s">
        <v>405</v>
      </c>
      <c r="D42" s="28"/>
      <c r="E42" s="25" t="s">
        <v>406</v>
      </c>
      <c r="F42" s="28"/>
      <c r="G42" s="28"/>
      <c r="H42" s="28"/>
      <c r="I42" s="29">
        <f>SUMIFS(I43:I62,A43:A62,"P")</f>
        <v>0</v>
      </c>
      <c r="J42" s="30"/>
    </row>
    <row r="43" spans="1:16" x14ac:dyDescent="0.25">
      <c r="A43" s="31" t="s">
        <v>46</v>
      </c>
      <c r="B43" s="31">
        <v>9</v>
      </c>
      <c r="C43" s="32" t="s">
        <v>407</v>
      </c>
      <c r="D43" s="31" t="s">
        <v>63</v>
      </c>
      <c r="E43" s="33" t="s">
        <v>408</v>
      </c>
      <c r="F43" s="34" t="s">
        <v>171</v>
      </c>
      <c r="G43" s="35">
        <v>23.425000000000001</v>
      </c>
      <c r="H43" s="36">
        <v>0</v>
      </c>
      <c r="I43" s="36">
        <f>ROUND(G43*H43,P4)</f>
        <v>0</v>
      </c>
      <c r="J43" s="34" t="s">
        <v>50</v>
      </c>
      <c r="O43" s="37">
        <f>I43*0.21</f>
        <v>0</v>
      </c>
      <c r="P43">
        <v>3</v>
      </c>
    </row>
    <row r="44" spans="1:16" ht="45" x14ac:dyDescent="0.25">
      <c r="A44" s="31" t="s">
        <v>51</v>
      </c>
      <c r="B44" s="38"/>
      <c r="E44" s="33" t="s">
        <v>409</v>
      </c>
      <c r="J44" s="39"/>
    </row>
    <row r="45" spans="1:16" ht="390" x14ac:dyDescent="0.25">
      <c r="A45" s="31" t="s">
        <v>53</v>
      </c>
      <c r="B45" s="38"/>
      <c r="E45" s="40" t="s">
        <v>410</v>
      </c>
      <c r="J45" s="39"/>
    </row>
    <row r="46" spans="1:16" ht="409.5" x14ac:dyDescent="0.25">
      <c r="A46" s="31" t="s">
        <v>55</v>
      </c>
      <c r="B46" s="38"/>
      <c r="E46" s="33" t="s">
        <v>411</v>
      </c>
      <c r="J46" s="39"/>
    </row>
    <row r="47" spans="1:16" x14ac:dyDescent="0.25">
      <c r="A47" s="31" t="s">
        <v>46</v>
      </c>
      <c r="B47" s="31">
        <v>10</v>
      </c>
      <c r="C47" s="32" t="s">
        <v>412</v>
      </c>
      <c r="D47" s="31" t="s">
        <v>63</v>
      </c>
      <c r="E47" s="33" t="s">
        <v>413</v>
      </c>
      <c r="F47" s="34" t="s">
        <v>171</v>
      </c>
      <c r="G47" s="35">
        <v>29.901</v>
      </c>
      <c r="H47" s="36">
        <v>0</v>
      </c>
      <c r="I47" s="36">
        <f>ROUND(G47*H47,P4)</f>
        <v>0</v>
      </c>
      <c r="J47" s="34" t="s">
        <v>50</v>
      </c>
      <c r="O47" s="37">
        <f>I47*0.21</f>
        <v>0</v>
      </c>
      <c r="P47">
        <v>3</v>
      </c>
    </row>
    <row r="48" spans="1:16" ht="45" x14ac:dyDescent="0.25">
      <c r="A48" s="31" t="s">
        <v>51</v>
      </c>
      <c r="B48" s="38"/>
      <c r="E48" s="33" t="s">
        <v>414</v>
      </c>
      <c r="J48" s="39"/>
    </row>
    <row r="49" spans="1:16" ht="165" x14ac:dyDescent="0.25">
      <c r="A49" s="31" t="s">
        <v>53</v>
      </c>
      <c r="B49" s="38"/>
      <c r="E49" s="40" t="s">
        <v>415</v>
      </c>
      <c r="J49" s="39"/>
    </row>
    <row r="50" spans="1:16" ht="105" x14ac:dyDescent="0.25">
      <c r="A50" s="31" t="s">
        <v>55</v>
      </c>
      <c r="B50" s="38"/>
      <c r="E50" s="33" t="s">
        <v>300</v>
      </c>
      <c r="J50" s="39"/>
    </row>
    <row r="51" spans="1:16" x14ac:dyDescent="0.25">
      <c r="A51" s="31" t="s">
        <v>46</v>
      </c>
      <c r="B51" s="31">
        <v>11</v>
      </c>
      <c r="C51" s="32" t="s">
        <v>416</v>
      </c>
      <c r="D51" s="31" t="s">
        <v>63</v>
      </c>
      <c r="E51" s="33" t="s">
        <v>417</v>
      </c>
      <c r="F51" s="34" t="s">
        <v>171</v>
      </c>
      <c r="G51" s="35">
        <v>3.548</v>
      </c>
      <c r="H51" s="36">
        <v>0</v>
      </c>
      <c r="I51" s="36">
        <f>ROUND(G51*H51,P4)</f>
        <v>0</v>
      </c>
      <c r="J51" s="34" t="s">
        <v>50</v>
      </c>
      <c r="O51" s="37">
        <f>I51*0.21</f>
        <v>0</v>
      </c>
      <c r="P51">
        <v>3</v>
      </c>
    </row>
    <row r="52" spans="1:16" ht="45" x14ac:dyDescent="0.25">
      <c r="A52" s="31" t="s">
        <v>51</v>
      </c>
      <c r="B52" s="38"/>
      <c r="E52" s="33" t="s">
        <v>418</v>
      </c>
      <c r="J52" s="39"/>
    </row>
    <row r="53" spans="1:16" ht="75" x14ac:dyDescent="0.25">
      <c r="A53" s="31" t="s">
        <v>53</v>
      </c>
      <c r="B53" s="38"/>
      <c r="E53" s="40" t="s">
        <v>419</v>
      </c>
      <c r="J53" s="39"/>
    </row>
    <row r="54" spans="1:16" ht="105" x14ac:dyDescent="0.25">
      <c r="A54" s="31" t="s">
        <v>55</v>
      </c>
      <c r="B54" s="38"/>
      <c r="E54" s="33" t="s">
        <v>420</v>
      </c>
      <c r="J54" s="39"/>
    </row>
    <row r="55" spans="1:16" x14ac:dyDescent="0.25">
      <c r="A55" s="31" t="s">
        <v>46</v>
      </c>
      <c r="B55" s="31">
        <v>12</v>
      </c>
      <c r="C55" s="32" t="s">
        <v>421</v>
      </c>
      <c r="D55" s="31" t="s">
        <v>63</v>
      </c>
      <c r="E55" s="33" t="s">
        <v>422</v>
      </c>
      <c r="F55" s="34" t="s">
        <v>171</v>
      </c>
      <c r="G55" s="35">
        <v>46.85</v>
      </c>
      <c r="H55" s="36">
        <v>0</v>
      </c>
      <c r="I55" s="36">
        <f>ROUND(G55*H55,P4)</f>
        <v>0</v>
      </c>
      <c r="J55" s="34" t="s">
        <v>50</v>
      </c>
      <c r="O55" s="37">
        <f>I55*0.21</f>
        <v>0</v>
      </c>
      <c r="P55">
        <v>3</v>
      </c>
    </row>
    <row r="56" spans="1:16" ht="60" x14ac:dyDescent="0.25">
      <c r="A56" s="31" t="s">
        <v>51</v>
      </c>
      <c r="B56" s="38"/>
      <c r="E56" s="33" t="s">
        <v>423</v>
      </c>
      <c r="J56" s="39"/>
    </row>
    <row r="57" spans="1:16" ht="390" x14ac:dyDescent="0.25">
      <c r="A57" s="31" t="s">
        <v>53</v>
      </c>
      <c r="B57" s="38"/>
      <c r="E57" s="40" t="s">
        <v>424</v>
      </c>
      <c r="J57" s="39"/>
    </row>
    <row r="58" spans="1:16" ht="180" x14ac:dyDescent="0.25">
      <c r="A58" s="31" t="s">
        <v>55</v>
      </c>
      <c r="B58" s="38"/>
      <c r="E58" s="33" t="s">
        <v>425</v>
      </c>
      <c r="J58" s="39"/>
    </row>
    <row r="59" spans="1:16" x14ac:dyDescent="0.25">
      <c r="A59" s="31" t="s">
        <v>46</v>
      </c>
      <c r="B59" s="31">
        <v>13</v>
      </c>
      <c r="C59" s="32" t="s">
        <v>426</v>
      </c>
      <c r="D59" s="31" t="s">
        <v>63</v>
      </c>
      <c r="E59" s="33" t="s">
        <v>427</v>
      </c>
      <c r="F59" s="34" t="s">
        <v>171</v>
      </c>
      <c r="G59" s="35">
        <v>16.064</v>
      </c>
      <c r="H59" s="36">
        <v>0</v>
      </c>
      <c r="I59" s="36">
        <f>ROUND(G59*H59,P4)</f>
        <v>0</v>
      </c>
      <c r="J59" s="34" t="s">
        <v>50</v>
      </c>
      <c r="O59" s="37">
        <f>I59*0.21</f>
        <v>0</v>
      </c>
      <c r="P59">
        <v>3</v>
      </c>
    </row>
    <row r="60" spans="1:16" ht="45" x14ac:dyDescent="0.25">
      <c r="A60" s="31" t="s">
        <v>51</v>
      </c>
      <c r="B60" s="38"/>
      <c r="E60" s="33" t="s">
        <v>428</v>
      </c>
      <c r="J60" s="39"/>
    </row>
    <row r="61" spans="1:16" ht="105" x14ac:dyDescent="0.25">
      <c r="A61" s="31" t="s">
        <v>53</v>
      </c>
      <c r="B61" s="38"/>
      <c r="E61" s="40" t="s">
        <v>429</v>
      </c>
      <c r="J61" s="39"/>
    </row>
    <row r="62" spans="1:16" ht="409.5" x14ac:dyDescent="0.25">
      <c r="A62" s="31" t="s">
        <v>55</v>
      </c>
      <c r="B62" s="38"/>
      <c r="E62" s="33" t="s">
        <v>430</v>
      </c>
      <c r="J62" s="39"/>
    </row>
    <row r="63" spans="1:16" x14ac:dyDescent="0.25">
      <c r="A63" s="25" t="s">
        <v>43</v>
      </c>
      <c r="B63" s="26"/>
      <c r="C63" s="27" t="s">
        <v>306</v>
      </c>
      <c r="D63" s="28"/>
      <c r="E63" s="25" t="s">
        <v>307</v>
      </c>
      <c r="F63" s="28"/>
      <c r="G63" s="28"/>
      <c r="H63" s="28"/>
      <c r="I63" s="29">
        <f>SUMIFS(I64:I67,A64:A67,"P")</f>
        <v>0</v>
      </c>
      <c r="J63" s="30"/>
    </row>
    <row r="64" spans="1:16" x14ac:dyDescent="0.25">
      <c r="A64" s="31" t="s">
        <v>46</v>
      </c>
      <c r="B64" s="31">
        <v>14</v>
      </c>
      <c r="C64" s="32" t="s">
        <v>431</v>
      </c>
      <c r="D64" s="31" t="s">
        <v>63</v>
      </c>
      <c r="E64" s="33" t="s">
        <v>432</v>
      </c>
      <c r="F64" s="34" t="s">
        <v>171</v>
      </c>
      <c r="G64" s="35">
        <v>5.85</v>
      </c>
      <c r="H64" s="36">
        <v>0</v>
      </c>
      <c r="I64" s="36">
        <f>ROUND(G64*H64,P4)</f>
        <v>0</v>
      </c>
      <c r="J64" s="34" t="s">
        <v>50</v>
      </c>
      <c r="O64" s="37">
        <f>I64*0.21</f>
        <v>0</v>
      </c>
      <c r="P64">
        <v>3</v>
      </c>
    </row>
    <row r="65" spans="1:16" ht="60" x14ac:dyDescent="0.25">
      <c r="A65" s="31" t="s">
        <v>51</v>
      </c>
      <c r="B65" s="38"/>
      <c r="E65" s="33" t="s">
        <v>433</v>
      </c>
      <c r="J65" s="39"/>
    </row>
    <row r="66" spans="1:16" ht="45" x14ac:dyDescent="0.25">
      <c r="A66" s="31" t="s">
        <v>53</v>
      </c>
      <c r="B66" s="38"/>
      <c r="E66" s="40" t="s">
        <v>434</v>
      </c>
      <c r="J66" s="39"/>
    </row>
    <row r="67" spans="1:16" ht="90" x14ac:dyDescent="0.25">
      <c r="A67" s="31" t="s">
        <v>55</v>
      </c>
      <c r="B67" s="38"/>
      <c r="E67" s="33" t="s">
        <v>317</v>
      </c>
      <c r="J67" s="39"/>
    </row>
    <row r="68" spans="1:16" x14ac:dyDescent="0.25">
      <c r="A68" s="25" t="s">
        <v>43</v>
      </c>
      <c r="B68" s="26"/>
      <c r="C68" s="27" t="s">
        <v>435</v>
      </c>
      <c r="D68" s="28"/>
      <c r="E68" s="25" t="s">
        <v>436</v>
      </c>
      <c r="F68" s="28"/>
      <c r="G68" s="28"/>
      <c r="H68" s="28"/>
      <c r="I68" s="29">
        <f>SUMIFS(I69:I72,A69:A72,"P")</f>
        <v>0</v>
      </c>
      <c r="J68" s="30"/>
    </row>
    <row r="69" spans="1:16" x14ac:dyDescent="0.25">
      <c r="A69" s="31" t="s">
        <v>46</v>
      </c>
      <c r="B69" s="31">
        <v>15</v>
      </c>
      <c r="C69" s="32" t="s">
        <v>437</v>
      </c>
      <c r="D69" s="31" t="s">
        <v>63</v>
      </c>
      <c r="E69" s="33" t="s">
        <v>438</v>
      </c>
      <c r="F69" s="34" t="s">
        <v>171</v>
      </c>
      <c r="G69" s="35">
        <v>15.039</v>
      </c>
      <c r="H69" s="36">
        <v>0</v>
      </c>
      <c r="I69" s="36">
        <f>ROUND(G69*H69,P4)</f>
        <v>0</v>
      </c>
      <c r="J69" s="34" t="s">
        <v>50</v>
      </c>
      <c r="O69" s="37">
        <f>I69*0.21</f>
        <v>0</v>
      </c>
      <c r="P69">
        <v>3</v>
      </c>
    </row>
    <row r="70" spans="1:16" ht="45" x14ac:dyDescent="0.25">
      <c r="A70" s="31" t="s">
        <v>51</v>
      </c>
      <c r="B70" s="38"/>
      <c r="E70" s="33" t="s">
        <v>439</v>
      </c>
      <c r="J70" s="39"/>
    </row>
    <row r="71" spans="1:16" ht="45" x14ac:dyDescent="0.25">
      <c r="A71" s="31" t="s">
        <v>53</v>
      </c>
      <c r="B71" s="38"/>
      <c r="E71" s="40" t="s">
        <v>440</v>
      </c>
      <c r="J71" s="39"/>
    </row>
    <row r="72" spans="1:16" ht="409.5" x14ac:dyDescent="0.25">
      <c r="A72" s="31" t="s">
        <v>55</v>
      </c>
      <c r="B72" s="38"/>
      <c r="E72" s="33" t="s">
        <v>441</v>
      </c>
      <c r="J72" s="39"/>
    </row>
    <row r="73" spans="1:16" x14ac:dyDescent="0.25">
      <c r="A73" s="25" t="s">
        <v>43</v>
      </c>
      <c r="B73" s="26"/>
      <c r="C73" s="27" t="s">
        <v>355</v>
      </c>
      <c r="D73" s="28"/>
      <c r="E73" s="25" t="s">
        <v>356</v>
      </c>
      <c r="F73" s="28"/>
      <c r="G73" s="28"/>
      <c r="H73" s="28"/>
      <c r="I73" s="29">
        <f>SUMIFS(I74:I97,A74:A97,"P")</f>
        <v>0</v>
      </c>
      <c r="J73" s="30"/>
    </row>
    <row r="74" spans="1:16" x14ac:dyDescent="0.25">
      <c r="A74" s="31" t="s">
        <v>46</v>
      </c>
      <c r="B74" s="31">
        <v>16</v>
      </c>
      <c r="C74" s="32" t="s">
        <v>442</v>
      </c>
      <c r="D74" s="31" t="s">
        <v>123</v>
      </c>
      <c r="E74" s="33" t="s">
        <v>443</v>
      </c>
      <c r="F74" s="34" t="s">
        <v>217</v>
      </c>
      <c r="G74" s="35">
        <v>11</v>
      </c>
      <c r="H74" s="36">
        <v>0</v>
      </c>
      <c r="I74" s="36">
        <f>ROUND(G74*H74,P4)</f>
        <v>0</v>
      </c>
      <c r="J74" s="34" t="s">
        <v>50</v>
      </c>
      <c r="O74" s="37">
        <f>I74*0.21</f>
        <v>0</v>
      </c>
      <c r="P74">
        <v>3</v>
      </c>
    </row>
    <row r="75" spans="1:16" ht="45" x14ac:dyDescent="0.25">
      <c r="A75" s="31" t="s">
        <v>51</v>
      </c>
      <c r="B75" s="38"/>
      <c r="E75" s="33" t="s">
        <v>444</v>
      </c>
      <c r="J75" s="39"/>
    </row>
    <row r="76" spans="1:16" ht="30" x14ac:dyDescent="0.25">
      <c r="A76" s="31" t="s">
        <v>53</v>
      </c>
      <c r="B76" s="38"/>
      <c r="E76" s="40" t="s">
        <v>445</v>
      </c>
      <c r="J76" s="39"/>
    </row>
    <row r="77" spans="1:16" ht="90" x14ac:dyDescent="0.25">
      <c r="A77" s="31" t="s">
        <v>55</v>
      </c>
      <c r="B77" s="38"/>
      <c r="E77" s="33" t="s">
        <v>446</v>
      </c>
      <c r="J77" s="39"/>
    </row>
    <row r="78" spans="1:16" x14ac:dyDescent="0.25">
      <c r="A78" s="31" t="s">
        <v>46</v>
      </c>
      <c r="B78" s="31">
        <v>17</v>
      </c>
      <c r="C78" s="32" t="s">
        <v>442</v>
      </c>
      <c r="D78" s="31" t="s">
        <v>180</v>
      </c>
      <c r="E78" s="33" t="s">
        <v>443</v>
      </c>
      <c r="F78" s="34" t="s">
        <v>217</v>
      </c>
      <c r="G78" s="35">
        <v>97.5</v>
      </c>
      <c r="H78" s="36">
        <v>0</v>
      </c>
      <c r="I78" s="36">
        <f>ROUND(G78*H78,P4)</f>
        <v>0</v>
      </c>
      <c r="J78" s="34" t="s">
        <v>50</v>
      </c>
      <c r="O78" s="37">
        <f>I78*0.21</f>
        <v>0</v>
      </c>
      <c r="P78">
        <v>3</v>
      </c>
    </row>
    <row r="79" spans="1:16" ht="45" x14ac:dyDescent="0.25">
      <c r="A79" s="31" t="s">
        <v>51</v>
      </c>
      <c r="B79" s="38"/>
      <c r="E79" s="33" t="s">
        <v>447</v>
      </c>
      <c r="J79" s="39"/>
    </row>
    <row r="80" spans="1:16" ht="45" x14ac:dyDescent="0.25">
      <c r="A80" s="31" t="s">
        <v>53</v>
      </c>
      <c r="B80" s="38"/>
      <c r="E80" s="40" t="s">
        <v>448</v>
      </c>
      <c r="J80" s="39"/>
    </row>
    <row r="81" spans="1:16" ht="90" x14ac:dyDescent="0.25">
      <c r="A81" s="31" t="s">
        <v>55</v>
      </c>
      <c r="B81" s="38"/>
      <c r="E81" s="33" t="s">
        <v>446</v>
      </c>
      <c r="J81" s="39"/>
    </row>
    <row r="82" spans="1:16" x14ac:dyDescent="0.25">
      <c r="A82" s="31" t="s">
        <v>46</v>
      </c>
      <c r="B82" s="31">
        <v>18</v>
      </c>
      <c r="C82" s="32" t="s">
        <v>449</v>
      </c>
      <c r="D82" s="31" t="s">
        <v>63</v>
      </c>
      <c r="E82" s="33" t="s">
        <v>450</v>
      </c>
      <c r="F82" s="34" t="s">
        <v>217</v>
      </c>
      <c r="G82" s="35">
        <v>13.9</v>
      </c>
      <c r="H82" s="36">
        <v>0</v>
      </c>
      <c r="I82" s="36">
        <f>ROUND(G82*H82,P4)</f>
        <v>0</v>
      </c>
      <c r="J82" s="34" t="s">
        <v>50</v>
      </c>
      <c r="O82" s="37">
        <f>I82*0.21</f>
        <v>0</v>
      </c>
      <c r="P82">
        <v>3</v>
      </c>
    </row>
    <row r="83" spans="1:16" ht="45" x14ac:dyDescent="0.25">
      <c r="A83" s="31" t="s">
        <v>51</v>
      </c>
      <c r="B83" s="38"/>
      <c r="E83" s="33" t="s">
        <v>451</v>
      </c>
      <c r="J83" s="39"/>
    </row>
    <row r="84" spans="1:16" ht="30" x14ac:dyDescent="0.25">
      <c r="A84" s="31" t="s">
        <v>53</v>
      </c>
      <c r="B84" s="38"/>
      <c r="E84" s="40" t="s">
        <v>452</v>
      </c>
      <c r="J84" s="39"/>
    </row>
    <row r="85" spans="1:16" ht="90" x14ac:dyDescent="0.25">
      <c r="A85" s="31" t="s">
        <v>55</v>
      </c>
      <c r="B85" s="38"/>
      <c r="E85" s="33" t="s">
        <v>446</v>
      </c>
      <c r="J85" s="39"/>
    </row>
    <row r="86" spans="1:16" x14ac:dyDescent="0.25">
      <c r="A86" s="31" t="s">
        <v>46</v>
      </c>
      <c r="B86" s="31">
        <v>19</v>
      </c>
      <c r="C86" s="32" t="s">
        <v>453</v>
      </c>
      <c r="D86" s="31" t="s">
        <v>63</v>
      </c>
      <c r="E86" s="33" t="s">
        <v>454</v>
      </c>
      <c r="F86" s="34" t="s">
        <v>217</v>
      </c>
      <c r="G86" s="35">
        <v>13.6</v>
      </c>
      <c r="H86" s="36">
        <v>0</v>
      </c>
      <c r="I86" s="36">
        <f>ROUND(G86*H86,P4)</f>
        <v>0</v>
      </c>
      <c r="J86" s="34" t="s">
        <v>50</v>
      </c>
      <c r="O86" s="37">
        <f>I86*0.21</f>
        <v>0</v>
      </c>
      <c r="P86">
        <v>3</v>
      </c>
    </row>
    <row r="87" spans="1:16" x14ac:dyDescent="0.25">
      <c r="A87" s="31" t="s">
        <v>51</v>
      </c>
      <c r="B87" s="38"/>
      <c r="E87" s="41" t="s">
        <v>63</v>
      </c>
      <c r="J87" s="39"/>
    </row>
    <row r="88" spans="1:16" ht="30" x14ac:dyDescent="0.25">
      <c r="A88" s="31" t="s">
        <v>53</v>
      </c>
      <c r="B88" s="38"/>
      <c r="E88" s="40" t="s">
        <v>455</v>
      </c>
      <c r="J88" s="39"/>
    </row>
    <row r="89" spans="1:16" ht="90" x14ac:dyDescent="0.25">
      <c r="A89" s="31" t="s">
        <v>55</v>
      </c>
      <c r="B89" s="38"/>
      <c r="E89" s="33" t="s">
        <v>446</v>
      </c>
      <c r="J89" s="39"/>
    </row>
    <row r="90" spans="1:16" x14ac:dyDescent="0.25">
      <c r="A90" s="31" t="s">
        <v>46</v>
      </c>
      <c r="B90" s="31">
        <v>20</v>
      </c>
      <c r="C90" s="32" t="s">
        <v>456</v>
      </c>
      <c r="D90" s="31" t="s">
        <v>63</v>
      </c>
      <c r="E90" s="33" t="s">
        <v>457</v>
      </c>
      <c r="F90" s="34" t="s">
        <v>171</v>
      </c>
      <c r="G90" s="35">
        <v>14.08</v>
      </c>
      <c r="H90" s="36">
        <v>0</v>
      </c>
      <c r="I90" s="36">
        <f>ROUND(G90*H90,P4)</f>
        <v>0</v>
      </c>
      <c r="J90" s="34" t="s">
        <v>50</v>
      </c>
      <c r="O90" s="37">
        <f>I90*0.21</f>
        <v>0</v>
      </c>
      <c r="P90">
        <v>3</v>
      </c>
    </row>
    <row r="91" spans="1:16" ht="60" x14ac:dyDescent="0.25">
      <c r="A91" s="31" t="s">
        <v>51</v>
      </c>
      <c r="B91" s="38"/>
      <c r="E91" s="33" t="s">
        <v>458</v>
      </c>
      <c r="J91" s="39"/>
    </row>
    <row r="92" spans="1:16" ht="45" x14ac:dyDescent="0.25">
      <c r="A92" s="31" t="s">
        <v>53</v>
      </c>
      <c r="B92" s="38"/>
      <c r="E92" s="40" t="s">
        <v>459</v>
      </c>
      <c r="J92" s="39"/>
    </row>
    <row r="93" spans="1:16" ht="180" x14ac:dyDescent="0.25">
      <c r="A93" s="31" t="s">
        <v>55</v>
      </c>
      <c r="B93" s="38"/>
      <c r="E93" s="33" t="s">
        <v>460</v>
      </c>
      <c r="J93" s="39"/>
    </row>
    <row r="94" spans="1:16" x14ac:dyDescent="0.25">
      <c r="A94" s="31" t="s">
        <v>46</v>
      </c>
      <c r="B94" s="31">
        <v>21</v>
      </c>
      <c r="C94" s="32" t="s">
        <v>461</v>
      </c>
      <c r="D94" s="31" t="s">
        <v>63</v>
      </c>
      <c r="E94" s="33" t="s">
        <v>462</v>
      </c>
      <c r="F94" s="34" t="s">
        <v>217</v>
      </c>
      <c r="G94" s="35">
        <v>8.25</v>
      </c>
      <c r="H94" s="36">
        <v>0</v>
      </c>
      <c r="I94" s="36">
        <f>ROUND(G94*H94,P4)</f>
        <v>0</v>
      </c>
      <c r="J94" s="34" t="s">
        <v>50</v>
      </c>
      <c r="O94" s="37">
        <f>I94*0.21</f>
        <v>0</v>
      </c>
      <c r="P94">
        <v>3</v>
      </c>
    </row>
    <row r="95" spans="1:16" ht="60" x14ac:dyDescent="0.25">
      <c r="A95" s="31" t="s">
        <v>51</v>
      </c>
      <c r="B95" s="38"/>
      <c r="E95" s="33" t="s">
        <v>463</v>
      </c>
      <c r="J95" s="39"/>
    </row>
    <row r="96" spans="1:16" ht="30" x14ac:dyDescent="0.25">
      <c r="A96" s="31" t="s">
        <v>53</v>
      </c>
      <c r="B96" s="38"/>
      <c r="E96" s="40" t="s">
        <v>464</v>
      </c>
      <c r="J96" s="39"/>
    </row>
    <row r="97" spans="1:10" ht="210" x14ac:dyDescent="0.25">
      <c r="A97" s="31" t="s">
        <v>55</v>
      </c>
      <c r="B97" s="42"/>
      <c r="C97" s="43"/>
      <c r="D97" s="43"/>
      <c r="E97" s="33" t="s">
        <v>465</v>
      </c>
      <c r="F97" s="43"/>
      <c r="G97" s="43"/>
      <c r="H97" s="43"/>
      <c r="I97" s="43"/>
      <c r="J97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scale="50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2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25</v>
      </c>
      <c r="F2" s="3"/>
      <c r="G2" s="3"/>
      <c r="H2" s="3"/>
      <c r="I2" s="3"/>
      <c r="J2" s="16"/>
    </row>
    <row r="3" spans="1:16" x14ac:dyDescent="0.25">
      <c r="A3" s="3" t="s">
        <v>26</v>
      </c>
      <c r="B3" s="17" t="s">
        <v>27</v>
      </c>
      <c r="C3" s="67" t="s">
        <v>28</v>
      </c>
      <c r="D3" s="68"/>
      <c r="E3" s="18" t="s">
        <v>29</v>
      </c>
      <c r="F3" s="3"/>
      <c r="G3" s="3"/>
      <c r="H3" s="19" t="s">
        <v>19</v>
      </c>
      <c r="I3" s="20">
        <f>SUMIFS(I8:I20,A8:A20,"SD")</f>
        <v>0</v>
      </c>
      <c r="J3" s="16"/>
      <c r="O3">
        <v>0</v>
      </c>
      <c r="P3">
        <v>2</v>
      </c>
    </row>
    <row r="4" spans="1:16" x14ac:dyDescent="0.25">
      <c r="A4" s="3" t="s">
        <v>30</v>
      </c>
      <c r="B4" s="17" t="s">
        <v>31</v>
      </c>
      <c r="C4" s="67" t="s">
        <v>19</v>
      </c>
      <c r="D4" s="68"/>
      <c r="E4" s="18" t="s">
        <v>20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69" t="s">
        <v>32</v>
      </c>
      <c r="B5" s="70" t="s">
        <v>33</v>
      </c>
      <c r="C5" s="71" t="s">
        <v>34</v>
      </c>
      <c r="D5" s="71" t="s">
        <v>35</v>
      </c>
      <c r="E5" s="71" t="s">
        <v>36</v>
      </c>
      <c r="F5" s="71" t="s">
        <v>37</v>
      </c>
      <c r="G5" s="71" t="s">
        <v>38</v>
      </c>
      <c r="H5" s="71" t="s">
        <v>39</v>
      </c>
      <c r="I5" s="71"/>
      <c r="J5" s="72" t="s">
        <v>40</v>
      </c>
      <c r="O5">
        <v>0.21</v>
      </c>
    </row>
    <row r="6" spans="1:16" x14ac:dyDescent="0.25">
      <c r="A6" s="69"/>
      <c r="B6" s="70"/>
      <c r="C6" s="71"/>
      <c r="D6" s="71"/>
      <c r="E6" s="71"/>
      <c r="F6" s="71"/>
      <c r="G6" s="71"/>
      <c r="H6" s="7" t="s">
        <v>41</v>
      </c>
      <c r="I6" s="7" t="s">
        <v>42</v>
      </c>
      <c r="J6" s="72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43</v>
      </c>
      <c r="B8" s="26"/>
      <c r="C8" s="27" t="s">
        <v>44</v>
      </c>
      <c r="D8" s="28"/>
      <c r="E8" s="25" t="s">
        <v>45</v>
      </c>
      <c r="F8" s="28"/>
      <c r="G8" s="28"/>
      <c r="H8" s="28"/>
      <c r="I8" s="29">
        <f>SUMIFS(I9:I20,A9:A20,"P")</f>
        <v>0</v>
      </c>
      <c r="J8" s="30"/>
    </row>
    <row r="9" spans="1:16" x14ac:dyDescent="0.25">
      <c r="A9" s="31" t="s">
        <v>46</v>
      </c>
      <c r="B9" s="31">
        <v>1</v>
      </c>
      <c r="C9" s="32" t="s">
        <v>466</v>
      </c>
      <c r="D9" s="31"/>
      <c r="E9" s="33" t="s">
        <v>467</v>
      </c>
      <c r="F9" s="34" t="s">
        <v>49</v>
      </c>
      <c r="G9" s="35">
        <v>1</v>
      </c>
      <c r="H9" s="36">
        <v>0</v>
      </c>
      <c r="I9" s="36">
        <f>ROUND(G9*H9,P4)</f>
        <v>0</v>
      </c>
      <c r="J9" s="34" t="s">
        <v>50</v>
      </c>
      <c r="O9" s="37">
        <f>I9*0.21</f>
        <v>0</v>
      </c>
      <c r="P9">
        <v>3</v>
      </c>
    </row>
    <row r="10" spans="1:16" ht="255" x14ac:dyDescent="0.25">
      <c r="A10" s="31" t="s">
        <v>51</v>
      </c>
      <c r="B10" s="38"/>
      <c r="E10" s="33" t="s">
        <v>468</v>
      </c>
      <c r="J10" s="39"/>
    </row>
    <row r="11" spans="1:16" ht="30" x14ac:dyDescent="0.25">
      <c r="A11" s="31" t="s">
        <v>53</v>
      </c>
      <c r="B11" s="38"/>
      <c r="E11" s="40" t="s">
        <v>469</v>
      </c>
      <c r="J11" s="39"/>
    </row>
    <row r="12" spans="1:16" ht="30" x14ac:dyDescent="0.25">
      <c r="A12" s="31" t="s">
        <v>55</v>
      </c>
      <c r="B12" s="38"/>
      <c r="E12" s="33" t="s">
        <v>470</v>
      </c>
      <c r="J12" s="39"/>
    </row>
    <row r="13" spans="1:16" x14ac:dyDescent="0.25">
      <c r="A13" s="31" t="s">
        <v>46</v>
      </c>
      <c r="B13" s="31">
        <v>2</v>
      </c>
      <c r="C13" s="32" t="s">
        <v>471</v>
      </c>
      <c r="D13" s="31" t="s">
        <v>63</v>
      </c>
      <c r="E13" s="33" t="s">
        <v>472</v>
      </c>
      <c r="F13" s="34" t="s">
        <v>49</v>
      </c>
      <c r="G13" s="35">
        <v>1</v>
      </c>
      <c r="H13" s="36">
        <v>0</v>
      </c>
      <c r="I13" s="36">
        <f>ROUND(G13*H13,P4)</f>
        <v>0</v>
      </c>
      <c r="J13" s="34" t="s">
        <v>50</v>
      </c>
      <c r="O13" s="37">
        <f>I13*0.21</f>
        <v>0</v>
      </c>
      <c r="P13">
        <v>3</v>
      </c>
    </row>
    <row r="14" spans="1:16" ht="45" x14ac:dyDescent="0.25">
      <c r="A14" s="31" t="s">
        <v>51</v>
      </c>
      <c r="B14" s="38"/>
      <c r="E14" s="33" t="s">
        <v>473</v>
      </c>
      <c r="J14" s="39"/>
    </row>
    <row r="15" spans="1:16" x14ac:dyDescent="0.25">
      <c r="A15" s="31" t="s">
        <v>53</v>
      </c>
      <c r="B15" s="38"/>
      <c r="E15" s="40" t="s">
        <v>87</v>
      </c>
      <c r="J15" s="39"/>
    </row>
    <row r="16" spans="1:16" ht="30" x14ac:dyDescent="0.25">
      <c r="A16" s="31" t="s">
        <v>55</v>
      </c>
      <c r="B16" s="38"/>
      <c r="E16" s="33" t="s">
        <v>83</v>
      </c>
      <c r="J16" s="39"/>
    </row>
    <row r="17" spans="1:16" x14ac:dyDescent="0.25">
      <c r="A17" s="31" t="s">
        <v>46</v>
      </c>
      <c r="B17" s="31">
        <v>3</v>
      </c>
      <c r="C17" s="32" t="s">
        <v>474</v>
      </c>
      <c r="D17" s="31" t="s">
        <v>63</v>
      </c>
      <c r="E17" s="33" t="s">
        <v>475</v>
      </c>
      <c r="F17" s="34" t="s">
        <v>49</v>
      </c>
      <c r="G17" s="35">
        <v>1</v>
      </c>
      <c r="H17" s="36">
        <v>0</v>
      </c>
      <c r="I17" s="36">
        <f>ROUND(G17*H17,P4)</f>
        <v>0</v>
      </c>
      <c r="J17" s="34" t="s">
        <v>50</v>
      </c>
      <c r="O17" s="37">
        <f>I17*0.21</f>
        <v>0</v>
      </c>
      <c r="P17">
        <v>3</v>
      </c>
    </row>
    <row r="18" spans="1:16" ht="75" x14ac:dyDescent="0.25">
      <c r="A18" s="31" t="s">
        <v>51</v>
      </c>
      <c r="B18" s="38"/>
      <c r="E18" s="33" t="s">
        <v>476</v>
      </c>
      <c r="J18" s="39"/>
    </row>
    <row r="19" spans="1:16" x14ac:dyDescent="0.25">
      <c r="A19" s="31" t="s">
        <v>53</v>
      </c>
      <c r="B19" s="38"/>
      <c r="E19" s="40" t="s">
        <v>87</v>
      </c>
      <c r="J19" s="39"/>
    </row>
    <row r="20" spans="1:16" ht="60" x14ac:dyDescent="0.25">
      <c r="A20" s="31" t="s">
        <v>55</v>
      </c>
      <c r="B20" s="42"/>
      <c r="C20" s="43"/>
      <c r="D20" s="43"/>
      <c r="E20" s="33" t="s">
        <v>477</v>
      </c>
      <c r="F20" s="43"/>
      <c r="G20" s="43"/>
      <c r="H20" s="43"/>
      <c r="I20" s="43"/>
      <c r="J20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scale="50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54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25</v>
      </c>
      <c r="F2" s="3"/>
      <c r="G2" s="3"/>
      <c r="H2" s="3"/>
      <c r="I2" s="3"/>
      <c r="J2" s="16"/>
    </row>
    <row r="3" spans="1:16" x14ac:dyDescent="0.25">
      <c r="A3" s="3" t="s">
        <v>26</v>
      </c>
      <c r="B3" s="17" t="s">
        <v>27</v>
      </c>
      <c r="C3" s="67" t="s">
        <v>28</v>
      </c>
      <c r="D3" s="68"/>
      <c r="E3" s="18" t="s">
        <v>29</v>
      </c>
      <c r="F3" s="3"/>
      <c r="G3" s="3"/>
      <c r="H3" s="19" t="s">
        <v>21</v>
      </c>
      <c r="I3" s="20">
        <f>SUMIFS(I8:I54,A8:A54,"SD")</f>
        <v>0</v>
      </c>
      <c r="J3" s="16"/>
      <c r="O3">
        <v>0</v>
      </c>
      <c r="P3">
        <v>2</v>
      </c>
    </row>
    <row r="4" spans="1:16" x14ac:dyDescent="0.25">
      <c r="A4" s="3" t="s">
        <v>30</v>
      </c>
      <c r="B4" s="17" t="s">
        <v>31</v>
      </c>
      <c r="C4" s="67" t="s">
        <v>21</v>
      </c>
      <c r="D4" s="68"/>
      <c r="E4" s="18" t="s">
        <v>22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69" t="s">
        <v>32</v>
      </c>
      <c r="B5" s="70" t="s">
        <v>33</v>
      </c>
      <c r="C5" s="71" t="s">
        <v>34</v>
      </c>
      <c r="D5" s="71" t="s">
        <v>35</v>
      </c>
      <c r="E5" s="71" t="s">
        <v>36</v>
      </c>
      <c r="F5" s="71" t="s">
        <v>37</v>
      </c>
      <c r="G5" s="71" t="s">
        <v>38</v>
      </c>
      <c r="H5" s="71" t="s">
        <v>39</v>
      </c>
      <c r="I5" s="71"/>
      <c r="J5" s="72" t="s">
        <v>40</v>
      </c>
      <c r="O5">
        <v>0.21</v>
      </c>
    </row>
    <row r="6" spans="1:16" x14ac:dyDescent="0.25">
      <c r="A6" s="69"/>
      <c r="B6" s="70"/>
      <c r="C6" s="71"/>
      <c r="D6" s="71"/>
      <c r="E6" s="71"/>
      <c r="F6" s="71"/>
      <c r="G6" s="71"/>
      <c r="H6" s="7" t="s">
        <v>41</v>
      </c>
      <c r="I6" s="7" t="s">
        <v>42</v>
      </c>
      <c r="J6" s="72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43</v>
      </c>
      <c r="B8" s="26"/>
      <c r="C8" s="27" t="s">
        <v>44</v>
      </c>
      <c r="D8" s="28"/>
      <c r="E8" s="25" t="s">
        <v>45</v>
      </c>
      <c r="F8" s="28"/>
      <c r="G8" s="28"/>
      <c r="H8" s="28"/>
      <c r="I8" s="29">
        <f>SUMIFS(I9:I16,A9:A16,"P")</f>
        <v>0</v>
      </c>
      <c r="J8" s="30"/>
    </row>
    <row r="9" spans="1:16" ht="30" x14ac:dyDescent="0.25">
      <c r="A9" s="31" t="s">
        <v>46</v>
      </c>
      <c r="B9" s="31">
        <v>1</v>
      </c>
      <c r="C9" s="32" t="s">
        <v>191</v>
      </c>
      <c r="D9" s="31" t="s">
        <v>63</v>
      </c>
      <c r="E9" s="33" t="s">
        <v>192</v>
      </c>
      <c r="F9" s="34" t="s">
        <v>176</v>
      </c>
      <c r="G9" s="35">
        <v>660.1</v>
      </c>
      <c r="H9" s="36">
        <v>0</v>
      </c>
      <c r="I9" s="36">
        <f>ROUND(G9*H9,P4)</f>
        <v>0</v>
      </c>
      <c r="J9" s="34" t="s">
        <v>50</v>
      </c>
      <c r="O9" s="37">
        <f>I9*0.21</f>
        <v>0</v>
      </c>
      <c r="P9">
        <v>3</v>
      </c>
    </row>
    <row r="10" spans="1:16" ht="60" x14ac:dyDescent="0.25">
      <c r="A10" s="31" t="s">
        <v>51</v>
      </c>
      <c r="B10" s="38"/>
      <c r="E10" s="33" t="s">
        <v>478</v>
      </c>
      <c r="J10" s="39"/>
    </row>
    <row r="11" spans="1:16" ht="30" x14ac:dyDescent="0.25">
      <c r="A11" s="31" t="s">
        <v>53</v>
      </c>
      <c r="B11" s="38"/>
      <c r="E11" s="40" t="s">
        <v>479</v>
      </c>
      <c r="J11" s="39"/>
    </row>
    <row r="12" spans="1:16" ht="165" x14ac:dyDescent="0.25">
      <c r="A12" s="31" t="s">
        <v>55</v>
      </c>
      <c r="B12" s="38"/>
      <c r="E12" s="33" t="s">
        <v>179</v>
      </c>
      <c r="J12" s="39"/>
    </row>
    <row r="13" spans="1:16" x14ac:dyDescent="0.25">
      <c r="A13" s="31" t="s">
        <v>46</v>
      </c>
      <c r="B13" s="31">
        <v>2</v>
      </c>
      <c r="C13" s="32" t="s">
        <v>480</v>
      </c>
      <c r="D13" s="31" t="s">
        <v>63</v>
      </c>
      <c r="E13" s="33" t="s">
        <v>481</v>
      </c>
      <c r="F13" s="34" t="s">
        <v>49</v>
      </c>
      <c r="G13" s="35">
        <v>1</v>
      </c>
      <c r="H13" s="36">
        <v>0</v>
      </c>
      <c r="I13" s="36">
        <f>ROUND(G13*H13,P4)</f>
        <v>0</v>
      </c>
      <c r="J13" s="34" t="s">
        <v>50</v>
      </c>
      <c r="O13" s="37">
        <f>I13*0.21</f>
        <v>0</v>
      </c>
      <c r="P13">
        <v>3</v>
      </c>
    </row>
    <row r="14" spans="1:16" ht="75" x14ac:dyDescent="0.25">
      <c r="A14" s="31" t="s">
        <v>51</v>
      </c>
      <c r="B14" s="38"/>
      <c r="E14" s="33" t="s">
        <v>482</v>
      </c>
      <c r="J14" s="39"/>
    </row>
    <row r="15" spans="1:16" x14ac:dyDescent="0.25">
      <c r="A15" s="31" t="s">
        <v>53</v>
      </c>
      <c r="B15" s="38"/>
      <c r="E15" s="40" t="s">
        <v>483</v>
      </c>
      <c r="J15" s="39"/>
    </row>
    <row r="16" spans="1:16" ht="60" x14ac:dyDescent="0.25">
      <c r="A16" s="31" t="s">
        <v>55</v>
      </c>
      <c r="B16" s="38"/>
      <c r="E16" s="33" t="s">
        <v>77</v>
      </c>
      <c r="J16" s="39"/>
    </row>
    <row r="17" spans="1:16" x14ac:dyDescent="0.25">
      <c r="A17" s="25" t="s">
        <v>43</v>
      </c>
      <c r="B17" s="26"/>
      <c r="C17" s="27" t="s">
        <v>123</v>
      </c>
      <c r="D17" s="28"/>
      <c r="E17" s="25" t="s">
        <v>124</v>
      </c>
      <c r="F17" s="28"/>
      <c r="G17" s="28"/>
      <c r="H17" s="28"/>
      <c r="I17" s="29">
        <f>SUMIFS(I18:I29,A18:A29,"P")</f>
        <v>0</v>
      </c>
      <c r="J17" s="30"/>
    </row>
    <row r="18" spans="1:16" ht="30" x14ac:dyDescent="0.25">
      <c r="A18" s="31" t="s">
        <v>46</v>
      </c>
      <c r="B18" s="31">
        <v>3</v>
      </c>
      <c r="C18" s="32" t="s">
        <v>204</v>
      </c>
      <c r="D18" s="31" t="s">
        <v>63</v>
      </c>
      <c r="E18" s="33" t="s">
        <v>205</v>
      </c>
      <c r="F18" s="34" t="s">
        <v>171</v>
      </c>
      <c r="G18" s="35">
        <v>287</v>
      </c>
      <c r="H18" s="36">
        <v>0</v>
      </c>
      <c r="I18" s="36">
        <f>ROUND(G18*H18,P4)</f>
        <v>0</v>
      </c>
      <c r="J18" s="34" t="s">
        <v>50</v>
      </c>
      <c r="O18" s="37">
        <f>I18*0.21</f>
        <v>0</v>
      </c>
      <c r="P18">
        <v>3</v>
      </c>
    </row>
    <row r="19" spans="1:16" ht="120" x14ac:dyDescent="0.25">
      <c r="A19" s="31" t="s">
        <v>51</v>
      </c>
      <c r="B19" s="38"/>
      <c r="E19" s="33" t="s">
        <v>484</v>
      </c>
      <c r="J19" s="39"/>
    </row>
    <row r="20" spans="1:16" x14ac:dyDescent="0.25">
      <c r="A20" s="31" t="s">
        <v>53</v>
      </c>
      <c r="B20" s="38"/>
      <c r="E20" s="40" t="s">
        <v>485</v>
      </c>
      <c r="J20" s="39"/>
    </row>
    <row r="21" spans="1:16" ht="120" x14ac:dyDescent="0.25">
      <c r="A21" s="31" t="s">
        <v>55</v>
      </c>
      <c r="B21" s="38"/>
      <c r="E21" s="33" t="s">
        <v>214</v>
      </c>
      <c r="J21" s="39"/>
    </row>
    <row r="22" spans="1:16" ht="30" x14ac:dyDescent="0.25">
      <c r="A22" s="31" t="s">
        <v>46</v>
      </c>
      <c r="B22" s="31">
        <v>4</v>
      </c>
      <c r="C22" s="32" t="s">
        <v>486</v>
      </c>
      <c r="D22" s="31" t="s">
        <v>63</v>
      </c>
      <c r="E22" s="33" t="s">
        <v>487</v>
      </c>
      <c r="F22" s="34" t="s">
        <v>171</v>
      </c>
      <c r="G22" s="35">
        <v>267.12</v>
      </c>
      <c r="H22" s="36">
        <v>0</v>
      </c>
      <c r="I22" s="36">
        <f>ROUND(G22*H22,P4)</f>
        <v>0</v>
      </c>
      <c r="J22" s="34" t="s">
        <v>50</v>
      </c>
      <c r="O22" s="37">
        <f>I22*0.21</f>
        <v>0</v>
      </c>
      <c r="P22">
        <v>3</v>
      </c>
    </row>
    <row r="23" spans="1:16" ht="135" x14ac:dyDescent="0.25">
      <c r="A23" s="31" t="s">
        <v>51</v>
      </c>
      <c r="B23" s="38"/>
      <c r="E23" s="33" t="s">
        <v>488</v>
      </c>
      <c r="J23" s="39"/>
    </row>
    <row r="24" spans="1:16" ht="45" x14ac:dyDescent="0.25">
      <c r="A24" s="31" t="s">
        <v>53</v>
      </c>
      <c r="B24" s="38"/>
      <c r="E24" s="40" t="s">
        <v>489</v>
      </c>
      <c r="J24" s="39"/>
    </row>
    <row r="25" spans="1:16" ht="120" x14ac:dyDescent="0.25">
      <c r="A25" s="31" t="s">
        <v>55</v>
      </c>
      <c r="B25" s="38"/>
      <c r="E25" s="33" t="s">
        <v>214</v>
      </c>
      <c r="J25" s="39"/>
    </row>
    <row r="26" spans="1:16" x14ac:dyDescent="0.25">
      <c r="A26" s="31" t="s">
        <v>46</v>
      </c>
      <c r="B26" s="31">
        <v>5</v>
      </c>
      <c r="C26" s="32" t="s">
        <v>271</v>
      </c>
      <c r="D26" s="31" t="s">
        <v>63</v>
      </c>
      <c r="E26" s="33" t="s">
        <v>272</v>
      </c>
      <c r="F26" s="34" t="s">
        <v>171</v>
      </c>
      <c r="G26" s="35">
        <v>157.5</v>
      </c>
      <c r="H26" s="36">
        <v>0</v>
      </c>
      <c r="I26" s="36">
        <f>ROUND(G26*H26,P4)</f>
        <v>0</v>
      </c>
      <c r="J26" s="34" t="s">
        <v>50</v>
      </c>
      <c r="O26" s="37">
        <f>I26*0.21</f>
        <v>0</v>
      </c>
      <c r="P26">
        <v>3</v>
      </c>
    </row>
    <row r="27" spans="1:16" ht="120" x14ac:dyDescent="0.25">
      <c r="A27" s="31" t="s">
        <v>51</v>
      </c>
      <c r="B27" s="38"/>
      <c r="E27" s="33" t="s">
        <v>490</v>
      </c>
      <c r="J27" s="39"/>
    </row>
    <row r="28" spans="1:16" ht="30" x14ac:dyDescent="0.25">
      <c r="A28" s="31" t="s">
        <v>53</v>
      </c>
      <c r="B28" s="38"/>
      <c r="E28" s="40" t="s">
        <v>491</v>
      </c>
      <c r="J28" s="39"/>
    </row>
    <row r="29" spans="1:16" ht="375" x14ac:dyDescent="0.25">
      <c r="A29" s="31" t="s">
        <v>55</v>
      </c>
      <c r="B29" s="38"/>
      <c r="E29" s="33" t="s">
        <v>275</v>
      </c>
      <c r="J29" s="39"/>
    </row>
    <row r="30" spans="1:16" x14ac:dyDescent="0.25">
      <c r="A30" s="25" t="s">
        <v>43</v>
      </c>
      <c r="B30" s="26"/>
      <c r="C30" s="27" t="s">
        <v>306</v>
      </c>
      <c r="D30" s="28"/>
      <c r="E30" s="25" t="s">
        <v>307</v>
      </c>
      <c r="F30" s="28"/>
      <c r="G30" s="28"/>
      <c r="H30" s="28"/>
      <c r="I30" s="29">
        <f>SUMIFS(I31:I54,A31:A54,"P")</f>
        <v>0</v>
      </c>
      <c r="J30" s="30"/>
    </row>
    <row r="31" spans="1:16" x14ac:dyDescent="0.25">
      <c r="A31" s="31" t="s">
        <v>46</v>
      </c>
      <c r="B31" s="31">
        <v>6</v>
      </c>
      <c r="C31" s="32" t="s">
        <v>492</v>
      </c>
      <c r="D31" s="31" t="s">
        <v>63</v>
      </c>
      <c r="E31" s="33" t="s">
        <v>493</v>
      </c>
      <c r="F31" s="34" t="s">
        <v>171</v>
      </c>
      <c r="G31" s="35">
        <v>287</v>
      </c>
      <c r="H31" s="36">
        <v>0</v>
      </c>
      <c r="I31" s="36">
        <f>ROUND(G31*H31,P4)</f>
        <v>0</v>
      </c>
      <c r="J31" s="34" t="s">
        <v>50</v>
      </c>
      <c r="O31" s="37">
        <f>I31*0.21</f>
        <v>0</v>
      </c>
      <c r="P31">
        <v>3</v>
      </c>
    </row>
    <row r="32" spans="1:16" ht="120" x14ac:dyDescent="0.25">
      <c r="A32" s="31" t="s">
        <v>51</v>
      </c>
      <c r="B32" s="38"/>
      <c r="E32" s="33" t="s">
        <v>494</v>
      </c>
      <c r="J32" s="39"/>
    </row>
    <row r="33" spans="1:16" ht="30" x14ac:dyDescent="0.25">
      <c r="A33" s="31" t="s">
        <v>53</v>
      </c>
      <c r="B33" s="38"/>
      <c r="E33" s="40" t="s">
        <v>495</v>
      </c>
      <c r="J33" s="39"/>
    </row>
    <row r="34" spans="1:16" ht="90" x14ac:dyDescent="0.25">
      <c r="A34" s="31" t="s">
        <v>55</v>
      </c>
      <c r="B34" s="38"/>
      <c r="E34" s="33" t="s">
        <v>317</v>
      </c>
      <c r="J34" s="39"/>
    </row>
    <row r="35" spans="1:16" x14ac:dyDescent="0.25">
      <c r="A35" s="31" t="s">
        <v>46</v>
      </c>
      <c r="B35" s="31">
        <v>7</v>
      </c>
      <c r="C35" s="32" t="s">
        <v>329</v>
      </c>
      <c r="D35" s="31" t="s">
        <v>63</v>
      </c>
      <c r="E35" s="33" t="s">
        <v>330</v>
      </c>
      <c r="F35" s="34" t="s">
        <v>127</v>
      </c>
      <c r="G35" s="35">
        <v>1050</v>
      </c>
      <c r="H35" s="36">
        <v>0</v>
      </c>
      <c r="I35" s="36">
        <f>ROUND(G35*H35,P4)</f>
        <v>0</v>
      </c>
      <c r="J35" s="34" t="s">
        <v>50</v>
      </c>
      <c r="O35" s="37">
        <f>I35*0.21</f>
        <v>0</v>
      </c>
      <c r="P35">
        <v>3</v>
      </c>
    </row>
    <row r="36" spans="1:16" ht="120" x14ac:dyDescent="0.25">
      <c r="A36" s="31" t="s">
        <v>51</v>
      </c>
      <c r="B36" s="38"/>
      <c r="E36" s="33" t="s">
        <v>490</v>
      </c>
      <c r="J36" s="39"/>
    </row>
    <row r="37" spans="1:16" ht="30" x14ac:dyDescent="0.25">
      <c r="A37" s="31" t="s">
        <v>53</v>
      </c>
      <c r="B37" s="38"/>
      <c r="E37" s="40" t="s">
        <v>496</v>
      </c>
      <c r="J37" s="39"/>
    </row>
    <row r="38" spans="1:16" ht="120" x14ac:dyDescent="0.25">
      <c r="A38" s="31" t="s">
        <v>55</v>
      </c>
      <c r="B38" s="38"/>
      <c r="E38" s="33" t="s">
        <v>497</v>
      </c>
      <c r="J38" s="39"/>
    </row>
    <row r="39" spans="1:16" x14ac:dyDescent="0.25">
      <c r="A39" s="31" t="s">
        <v>46</v>
      </c>
      <c r="B39" s="31">
        <v>8</v>
      </c>
      <c r="C39" s="32" t="s">
        <v>333</v>
      </c>
      <c r="D39" s="31" t="s">
        <v>63</v>
      </c>
      <c r="E39" s="33" t="s">
        <v>334</v>
      </c>
      <c r="F39" s="34" t="s">
        <v>127</v>
      </c>
      <c r="G39" s="35">
        <v>4452</v>
      </c>
      <c r="H39" s="36">
        <v>0</v>
      </c>
      <c r="I39" s="36">
        <f>ROUND(G39*H39,P4)</f>
        <v>0</v>
      </c>
      <c r="J39" s="34" t="s">
        <v>50</v>
      </c>
      <c r="O39" s="37">
        <f>I39*0.21</f>
        <v>0</v>
      </c>
      <c r="P39">
        <v>3</v>
      </c>
    </row>
    <row r="40" spans="1:16" ht="105" x14ac:dyDescent="0.25">
      <c r="A40" s="31" t="s">
        <v>51</v>
      </c>
      <c r="B40" s="38"/>
      <c r="E40" s="33" t="s">
        <v>498</v>
      </c>
      <c r="J40" s="39"/>
    </row>
    <row r="41" spans="1:16" ht="45" x14ac:dyDescent="0.25">
      <c r="A41" s="31" t="s">
        <v>53</v>
      </c>
      <c r="B41" s="38"/>
      <c r="E41" s="40" t="s">
        <v>499</v>
      </c>
      <c r="J41" s="39"/>
    </row>
    <row r="42" spans="1:16" ht="120" x14ac:dyDescent="0.25">
      <c r="A42" s="31" t="s">
        <v>55</v>
      </c>
      <c r="B42" s="38"/>
      <c r="E42" s="33" t="s">
        <v>336</v>
      </c>
      <c r="J42" s="39"/>
    </row>
    <row r="43" spans="1:16" x14ac:dyDescent="0.25">
      <c r="A43" s="31" t="s">
        <v>46</v>
      </c>
      <c r="B43" s="31">
        <v>9</v>
      </c>
      <c r="C43" s="32" t="s">
        <v>500</v>
      </c>
      <c r="D43" s="31" t="s">
        <v>63</v>
      </c>
      <c r="E43" s="33" t="s">
        <v>501</v>
      </c>
      <c r="F43" s="34" t="s">
        <v>171</v>
      </c>
      <c r="G43" s="35">
        <v>111.3</v>
      </c>
      <c r="H43" s="36">
        <v>0</v>
      </c>
      <c r="I43" s="36">
        <f>ROUND(G43*H43,P4)</f>
        <v>0</v>
      </c>
      <c r="J43" s="34" t="s">
        <v>502</v>
      </c>
      <c r="O43" s="37">
        <f>I43*0.21</f>
        <v>0</v>
      </c>
      <c r="P43">
        <v>3</v>
      </c>
    </row>
    <row r="44" spans="1:16" ht="120" x14ac:dyDescent="0.25">
      <c r="A44" s="31" t="s">
        <v>51</v>
      </c>
      <c r="B44" s="38"/>
      <c r="E44" s="33" t="s">
        <v>503</v>
      </c>
      <c r="J44" s="39"/>
    </row>
    <row r="45" spans="1:16" ht="30" x14ac:dyDescent="0.25">
      <c r="A45" s="31" t="s">
        <v>53</v>
      </c>
      <c r="B45" s="38"/>
      <c r="E45" s="40" t="s">
        <v>504</v>
      </c>
      <c r="J45" s="39"/>
    </row>
    <row r="46" spans="1:16" ht="255" x14ac:dyDescent="0.25">
      <c r="A46" s="31" t="s">
        <v>55</v>
      </c>
      <c r="B46" s="38"/>
      <c r="E46" s="33" t="s">
        <v>505</v>
      </c>
      <c r="J46" s="39"/>
    </row>
    <row r="47" spans="1:16" x14ac:dyDescent="0.25">
      <c r="A47" s="31" t="s">
        <v>46</v>
      </c>
      <c r="B47" s="31">
        <v>10</v>
      </c>
      <c r="C47" s="32" t="s">
        <v>506</v>
      </c>
      <c r="D47" s="31" t="s">
        <v>63</v>
      </c>
      <c r="E47" s="33" t="s">
        <v>507</v>
      </c>
      <c r="F47" s="34" t="s">
        <v>171</v>
      </c>
      <c r="G47" s="35">
        <v>155.82</v>
      </c>
      <c r="H47" s="36">
        <v>0</v>
      </c>
      <c r="I47" s="36">
        <f>ROUND(G47*H47,P4)</f>
        <v>0</v>
      </c>
      <c r="J47" s="34" t="s">
        <v>50</v>
      </c>
      <c r="O47" s="37">
        <f>I47*0.21</f>
        <v>0</v>
      </c>
      <c r="P47">
        <v>3</v>
      </c>
    </row>
    <row r="48" spans="1:16" ht="120" x14ac:dyDescent="0.25">
      <c r="A48" s="31" t="s">
        <v>51</v>
      </c>
      <c r="B48" s="38"/>
      <c r="E48" s="33" t="s">
        <v>508</v>
      </c>
      <c r="J48" s="39"/>
    </row>
    <row r="49" spans="1:16" ht="30" x14ac:dyDescent="0.25">
      <c r="A49" s="31" t="s">
        <v>53</v>
      </c>
      <c r="B49" s="38"/>
      <c r="E49" s="40" t="s">
        <v>509</v>
      </c>
      <c r="J49" s="39"/>
    </row>
    <row r="50" spans="1:16" ht="300" x14ac:dyDescent="0.25">
      <c r="A50" s="31" t="s">
        <v>55</v>
      </c>
      <c r="B50" s="38"/>
      <c r="E50" s="33" t="s">
        <v>510</v>
      </c>
      <c r="J50" s="39"/>
    </row>
    <row r="51" spans="1:16" x14ac:dyDescent="0.25">
      <c r="A51" s="31" t="s">
        <v>46</v>
      </c>
      <c r="B51" s="31">
        <v>11</v>
      </c>
      <c r="C51" s="32" t="s">
        <v>511</v>
      </c>
      <c r="D51" s="31" t="s">
        <v>63</v>
      </c>
      <c r="E51" s="33" t="s">
        <v>512</v>
      </c>
      <c r="F51" s="34" t="s">
        <v>127</v>
      </c>
      <c r="G51" s="35">
        <v>1435</v>
      </c>
      <c r="H51" s="36">
        <v>0</v>
      </c>
      <c r="I51" s="36">
        <f>ROUND(G51*H51,P4)</f>
        <v>0</v>
      </c>
      <c r="J51" s="34" t="s">
        <v>50</v>
      </c>
      <c r="O51" s="37">
        <f>I51*0.21</f>
        <v>0</v>
      </c>
      <c r="P51">
        <v>3</v>
      </c>
    </row>
    <row r="52" spans="1:16" ht="120" x14ac:dyDescent="0.25">
      <c r="A52" s="31" t="s">
        <v>51</v>
      </c>
      <c r="B52" s="38"/>
      <c r="E52" s="33" t="s">
        <v>513</v>
      </c>
      <c r="J52" s="39"/>
    </row>
    <row r="53" spans="1:16" ht="30" x14ac:dyDescent="0.25">
      <c r="A53" s="31" t="s">
        <v>53</v>
      </c>
      <c r="B53" s="38"/>
      <c r="E53" s="40" t="s">
        <v>514</v>
      </c>
      <c r="J53" s="39"/>
    </row>
    <row r="54" spans="1:16" ht="165" x14ac:dyDescent="0.25">
      <c r="A54" s="31" t="s">
        <v>55</v>
      </c>
      <c r="B54" s="42"/>
      <c r="C54" s="43"/>
      <c r="D54" s="43"/>
      <c r="E54" s="33" t="s">
        <v>515</v>
      </c>
      <c r="F54" s="43"/>
      <c r="G54" s="43"/>
      <c r="H54" s="43"/>
      <c r="I54" s="43"/>
      <c r="J54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scale="50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5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25</v>
      </c>
      <c r="F2" s="3"/>
      <c r="G2" s="3"/>
      <c r="H2" s="3"/>
      <c r="I2" s="3"/>
      <c r="J2" s="16"/>
    </row>
    <row r="3" spans="1:16" x14ac:dyDescent="0.25">
      <c r="A3" s="3" t="s">
        <v>26</v>
      </c>
      <c r="B3" s="17" t="s">
        <v>27</v>
      </c>
      <c r="C3" s="67" t="s">
        <v>28</v>
      </c>
      <c r="D3" s="68"/>
      <c r="E3" s="18" t="s">
        <v>29</v>
      </c>
      <c r="F3" s="3"/>
      <c r="G3" s="3"/>
      <c r="H3" s="19" t="s">
        <v>23</v>
      </c>
      <c r="I3" s="20">
        <f>SUMIFS(I8:I56,A8:A56,"SD")</f>
        <v>0</v>
      </c>
      <c r="J3" s="16"/>
      <c r="O3">
        <v>0</v>
      </c>
      <c r="P3">
        <v>2</v>
      </c>
    </row>
    <row r="4" spans="1:16" x14ac:dyDescent="0.25">
      <c r="A4" s="3" t="s">
        <v>30</v>
      </c>
      <c r="B4" s="17" t="s">
        <v>31</v>
      </c>
      <c r="C4" s="67" t="s">
        <v>23</v>
      </c>
      <c r="D4" s="68"/>
      <c r="E4" s="18" t="s">
        <v>24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69" t="s">
        <v>32</v>
      </c>
      <c r="B5" s="70" t="s">
        <v>33</v>
      </c>
      <c r="C5" s="71" t="s">
        <v>34</v>
      </c>
      <c r="D5" s="71" t="s">
        <v>35</v>
      </c>
      <c r="E5" s="71" t="s">
        <v>36</v>
      </c>
      <c r="F5" s="71" t="s">
        <v>37</v>
      </c>
      <c r="G5" s="71" t="s">
        <v>38</v>
      </c>
      <c r="H5" s="71" t="s">
        <v>39</v>
      </c>
      <c r="I5" s="71"/>
      <c r="J5" s="72" t="s">
        <v>40</v>
      </c>
      <c r="O5">
        <v>0.21</v>
      </c>
    </row>
    <row r="6" spans="1:16" x14ac:dyDescent="0.25">
      <c r="A6" s="69"/>
      <c r="B6" s="70"/>
      <c r="C6" s="71"/>
      <c r="D6" s="71"/>
      <c r="E6" s="71"/>
      <c r="F6" s="71"/>
      <c r="G6" s="71"/>
      <c r="H6" s="7" t="s">
        <v>41</v>
      </c>
      <c r="I6" s="7" t="s">
        <v>42</v>
      </c>
      <c r="J6" s="72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43</v>
      </c>
      <c r="B8" s="26"/>
      <c r="C8" s="27" t="s">
        <v>355</v>
      </c>
      <c r="D8" s="28"/>
      <c r="E8" s="25" t="s">
        <v>356</v>
      </c>
      <c r="F8" s="28"/>
      <c r="G8" s="28"/>
      <c r="H8" s="28"/>
      <c r="I8" s="29">
        <f>SUMIFS(I9:I56,A9:A56,"P")</f>
        <v>0</v>
      </c>
      <c r="J8" s="30"/>
    </row>
    <row r="9" spans="1:16" x14ac:dyDescent="0.25">
      <c r="A9" s="31" t="s">
        <v>46</v>
      </c>
      <c r="B9" s="31">
        <v>1</v>
      </c>
      <c r="C9" s="32" t="s">
        <v>516</v>
      </c>
      <c r="D9" s="31" t="s">
        <v>123</v>
      </c>
      <c r="E9" s="33" t="s">
        <v>517</v>
      </c>
      <c r="F9" s="34" t="s">
        <v>111</v>
      </c>
      <c r="G9" s="35">
        <v>265</v>
      </c>
      <c r="H9" s="36">
        <v>0</v>
      </c>
      <c r="I9" s="36">
        <f>ROUND(G9*H9,P4)</f>
        <v>0</v>
      </c>
      <c r="J9" s="34" t="s">
        <v>50</v>
      </c>
      <c r="O9" s="37">
        <f>I9*0.21</f>
        <v>0</v>
      </c>
      <c r="P9">
        <v>3</v>
      </c>
    </row>
    <row r="10" spans="1:16" ht="60" x14ac:dyDescent="0.25">
      <c r="A10" s="31" t="s">
        <v>51</v>
      </c>
      <c r="B10" s="38"/>
      <c r="E10" s="33" t="s">
        <v>518</v>
      </c>
      <c r="J10" s="39"/>
    </row>
    <row r="11" spans="1:16" ht="30" x14ac:dyDescent="0.25">
      <c r="A11" s="31" t="s">
        <v>53</v>
      </c>
      <c r="B11" s="38"/>
      <c r="E11" s="40" t="s">
        <v>519</v>
      </c>
      <c r="J11" s="39"/>
    </row>
    <row r="12" spans="1:16" ht="60" x14ac:dyDescent="0.25">
      <c r="A12" s="31" t="s">
        <v>55</v>
      </c>
      <c r="B12" s="38"/>
      <c r="E12" s="33" t="s">
        <v>520</v>
      </c>
      <c r="J12" s="39"/>
    </row>
    <row r="13" spans="1:16" x14ac:dyDescent="0.25">
      <c r="A13" s="31" t="s">
        <v>46</v>
      </c>
      <c r="B13" s="31">
        <v>2</v>
      </c>
      <c r="C13" s="32" t="s">
        <v>516</v>
      </c>
      <c r="D13" s="31" t="s">
        <v>180</v>
      </c>
      <c r="E13" s="33" t="s">
        <v>517</v>
      </c>
      <c r="F13" s="34" t="s">
        <v>111</v>
      </c>
      <c r="G13" s="35">
        <v>15</v>
      </c>
      <c r="H13" s="36">
        <v>0</v>
      </c>
      <c r="I13" s="36">
        <f>ROUND(G13*H13,P4)</f>
        <v>0</v>
      </c>
      <c r="J13" s="34" t="s">
        <v>50</v>
      </c>
      <c r="O13" s="37">
        <f>I13*0.21</f>
        <v>0</v>
      </c>
      <c r="P13">
        <v>3</v>
      </c>
    </row>
    <row r="14" spans="1:16" ht="60" x14ac:dyDescent="0.25">
      <c r="A14" s="31" t="s">
        <v>51</v>
      </c>
      <c r="B14" s="38"/>
      <c r="E14" s="33" t="s">
        <v>521</v>
      </c>
      <c r="J14" s="39"/>
    </row>
    <row r="15" spans="1:16" x14ac:dyDescent="0.25">
      <c r="A15" s="31" t="s">
        <v>53</v>
      </c>
      <c r="B15" s="38"/>
      <c r="E15" s="40" t="s">
        <v>522</v>
      </c>
      <c r="J15" s="39"/>
    </row>
    <row r="16" spans="1:16" ht="90" x14ac:dyDescent="0.25">
      <c r="A16" s="31" t="s">
        <v>55</v>
      </c>
      <c r="B16" s="38"/>
      <c r="E16" s="33" t="s">
        <v>523</v>
      </c>
      <c r="J16" s="39"/>
    </row>
    <row r="17" spans="1:16" ht="30" x14ac:dyDescent="0.25">
      <c r="A17" s="31" t="s">
        <v>46</v>
      </c>
      <c r="B17" s="31">
        <v>3</v>
      </c>
      <c r="C17" s="32" t="s">
        <v>524</v>
      </c>
      <c r="D17" s="31" t="s">
        <v>63</v>
      </c>
      <c r="E17" s="33" t="s">
        <v>525</v>
      </c>
      <c r="F17" s="34" t="s">
        <v>111</v>
      </c>
      <c r="G17" s="35">
        <v>15</v>
      </c>
      <c r="H17" s="36">
        <v>0</v>
      </c>
      <c r="I17" s="36">
        <f>ROUND(G17*H17,P4)</f>
        <v>0</v>
      </c>
      <c r="J17" s="34" t="s">
        <v>50</v>
      </c>
      <c r="O17" s="37">
        <f>I17*0.21</f>
        <v>0</v>
      </c>
      <c r="P17">
        <v>3</v>
      </c>
    </row>
    <row r="18" spans="1:16" ht="60" x14ac:dyDescent="0.25">
      <c r="A18" s="31" t="s">
        <v>51</v>
      </c>
      <c r="B18" s="38"/>
      <c r="E18" s="33" t="s">
        <v>526</v>
      </c>
      <c r="J18" s="39"/>
    </row>
    <row r="19" spans="1:16" ht="45" x14ac:dyDescent="0.25">
      <c r="A19" s="31" t="s">
        <v>53</v>
      </c>
      <c r="B19" s="38"/>
      <c r="E19" s="40" t="s">
        <v>527</v>
      </c>
      <c r="J19" s="39"/>
    </row>
    <row r="20" spans="1:16" ht="30" x14ac:dyDescent="0.25">
      <c r="A20" s="31" t="s">
        <v>55</v>
      </c>
      <c r="B20" s="38"/>
      <c r="E20" s="33" t="s">
        <v>528</v>
      </c>
      <c r="J20" s="39"/>
    </row>
    <row r="21" spans="1:16" ht="30" x14ac:dyDescent="0.25">
      <c r="A21" s="31" t="s">
        <v>46</v>
      </c>
      <c r="B21" s="31">
        <v>4</v>
      </c>
      <c r="C21" s="32" t="s">
        <v>529</v>
      </c>
      <c r="D21" s="31"/>
      <c r="E21" s="33" t="s">
        <v>530</v>
      </c>
      <c r="F21" s="34" t="s">
        <v>111</v>
      </c>
      <c r="G21" s="35">
        <v>16</v>
      </c>
      <c r="H21" s="36">
        <v>0</v>
      </c>
      <c r="I21" s="36">
        <f>ROUND(G21*H21,P4)</f>
        <v>0</v>
      </c>
      <c r="J21" s="34" t="s">
        <v>50</v>
      </c>
      <c r="O21" s="37">
        <f>I21*0.21</f>
        <v>0</v>
      </c>
      <c r="P21">
        <v>3</v>
      </c>
    </row>
    <row r="22" spans="1:16" ht="90" x14ac:dyDescent="0.25">
      <c r="A22" s="31" t="s">
        <v>51</v>
      </c>
      <c r="B22" s="38"/>
      <c r="E22" s="33" t="s">
        <v>531</v>
      </c>
      <c r="J22" s="39"/>
    </row>
    <row r="23" spans="1:16" x14ac:dyDescent="0.25">
      <c r="A23" s="31" t="s">
        <v>53</v>
      </c>
      <c r="B23" s="38"/>
      <c r="E23" s="40" t="s">
        <v>532</v>
      </c>
      <c r="J23" s="39"/>
    </row>
    <row r="24" spans="1:16" ht="30" x14ac:dyDescent="0.25">
      <c r="A24" s="31" t="s">
        <v>55</v>
      </c>
      <c r="B24" s="38"/>
      <c r="E24" s="33" t="s">
        <v>533</v>
      </c>
      <c r="J24" s="39"/>
    </row>
    <row r="25" spans="1:16" x14ac:dyDescent="0.25">
      <c r="A25" s="31" t="s">
        <v>46</v>
      </c>
      <c r="B25" s="31">
        <v>5</v>
      </c>
      <c r="C25" s="32" t="s">
        <v>534</v>
      </c>
      <c r="D25" s="31" t="s">
        <v>63</v>
      </c>
      <c r="E25" s="33" t="s">
        <v>535</v>
      </c>
      <c r="F25" s="34" t="s">
        <v>111</v>
      </c>
      <c r="G25" s="35">
        <v>3</v>
      </c>
      <c r="H25" s="36">
        <v>0</v>
      </c>
      <c r="I25" s="36">
        <f>ROUND(G25*H25,P4)</f>
        <v>0</v>
      </c>
      <c r="J25" s="34" t="s">
        <v>50</v>
      </c>
      <c r="O25" s="37">
        <f>I25*0.21</f>
        <v>0</v>
      </c>
      <c r="P25">
        <v>3</v>
      </c>
    </row>
    <row r="26" spans="1:16" ht="75" x14ac:dyDescent="0.25">
      <c r="A26" s="31" t="s">
        <v>51</v>
      </c>
      <c r="B26" s="38"/>
      <c r="E26" s="33" t="s">
        <v>536</v>
      </c>
      <c r="J26" s="39"/>
    </row>
    <row r="27" spans="1:16" x14ac:dyDescent="0.25">
      <c r="A27" s="31" t="s">
        <v>53</v>
      </c>
      <c r="B27" s="38"/>
      <c r="E27" s="40" t="s">
        <v>537</v>
      </c>
      <c r="J27" s="39"/>
    </row>
    <row r="28" spans="1:16" ht="75" x14ac:dyDescent="0.25">
      <c r="A28" s="31" t="s">
        <v>55</v>
      </c>
      <c r="B28" s="38"/>
      <c r="E28" s="33" t="s">
        <v>538</v>
      </c>
      <c r="J28" s="39"/>
    </row>
    <row r="29" spans="1:16" x14ac:dyDescent="0.25">
      <c r="A29" s="31" t="s">
        <v>46</v>
      </c>
      <c r="B29" s="31">
        <v>6</v>
      </c>
      <c r="C29" s="32" t="s">
        <v>539</v>
      </c>
      <c r="D29" s="31" t="s">
        <v>63</v>
      </c>
      <c r="E29" s="33" t="s">
        <v>540</v>
      </c>
      <c r="F29" s="34" t="s">
        <v>111</v>
      </c>
      <c r="G29" s="35">
        <v>4</v>
      </c>
      <c r="H29" s="36">
        <v>0</v>
      </c>
      <c r="I29" s="36">
        <f>ROUND(G29*H29,P4)</f>
        <v>0</v>
      </c>
      <c r="J29" s="34" t="s">
        <v>50</v>
      </c>
      <c r="O29" s="37">
        <f>I29*0.21</f>
        <v>0</v>
      </c>
      <c r="P29">
        <v>3</v>
      </c>
    </row>
    <row r="30" spans="1:16" ht="45" x14ac:dyDescent="0.25">
      <c r="A30" s="31" t="s">
        <v>51</v>
      </c>
      <c r="B30" s="38"/>
      <c r="E30" s="33" t="s">
        <v>541</v>
      </c>
      <c r="J30" s="39"/>
    </row>
    <row r="31" spans="1:16" x14ac:dyDescent="0.25">
      <c r="A31" s="31" t="s">
        <v>53</v>
      </c>
      <c r="B31" s="38"/>
      <c r="E31" s="40" t="s">
        <v>542</v>
      </c>
      <c r="J31" s="39"/>
    </row>
    <row r="32" spans="1:16" ht="60" x14ac:dyDescent="0.25">
      <c r="A32" s="31" t="s">
        <v>55</v>
      </c>
      <c r="B32" s="38"/>
      <c r="E32" s="33" t="s">
        <v>543</v>
      </c>
      <c r="J32" s="39"/>
    </row>
    <row r="33" spans="1:16" ht="30" x14ac:dyDescent="0.25">
      <c r="A33" s="31" t="s">
        <v>46</v>
      </c>
      <c r="B33" s="31">
        <v>7</v>
      </c>
      <c r="C33" s="32" t="s">
        <v>544</v>
      </c>
      <c r="D33" s="31" t="s">
        <v>63</v>
      </c>
      <c r="E33" s="33" t="s">
        <v>545</v>
      </c>
      <c r="F33" s="34" t="s">
        <v>111</v>
      </c>
      <c r="G33" s="35">
        <v>2</v>
      </c>
      <c r="H33" s="36">
        <v>0</v>
      </c>
      <c r="I33" s="36">
        <f>ROUND(G33*H33,P4)</f>
        <v>0</v>
      </c>
      <c r="J33" s="34" t="s">
        <v>50</v>
      </c>
      <c r="O33" s="37">
        <f>I33*0.21</f>
        <v>0</v>
      </c>
      <c r="P33">
        <v>3</v>
      </c>
    </row>
    <row r="34" spans="1:16" ht="45" x14ac:dyDescent="0.25">
      <c r="A34" s="31" t="s">
        <v>51</v>
      </c>
      <c r="B34" s="38"/>
      <c r="E34" s="33" t="s">
        <v>546</v>
      </c>
      <c r="J34" s="39"/>
    </row>
    <row r="35" spans="1:16" x14ac:dyDescent="0.25">
      <c r="A35" s="31" t="s">
        <v>53</v>
      </c>
      <c r="B35" s="38"/>
      <c r="E35" s="40" t="s">
        <v>547</v>
      </c>
      <c r="J35" s="39"/>
    </row>
    <row r="36" spans="1:16" ht="60" x14ac:dyDescent="0.25">
      <c r="A36" s="31" t="s">
        <v>55</v>
      </c>
      <c r="B36" s="38"/>
      <c r="E36" s="33" t="s">
        <v>543</v>
      </c>
      <c r="J36" s="39"/>
    </row>
    <row r="37" spans="1:16" x14ac:dyDescent="0.25">
      <c r="A37" s="31" t="s">
        <v>46</v>
      </c>
      <c r="B37" s="31">
        <v>8</v>
      </c>
      <c r="C37" s="32" t="s">
        <v>548</v>
      </c>
      <c r="D37" s="31" t="s">
        <v>63</v>
      </c>
      <c r="E37" s="33" t="s">
        <v>549</v>
      </c>
      <c r="F37" s="34" t="s">
        <v>111</v>
      </c>
      <c r="G37" s="35">
        <v>7</v>
      </c>
      <c r="H37" s="36">
        <v>0</v>
      </c>
      <c r="I37" s="36">
        <f>ROUND(G37*H37,P4)</f>
        <v>0</v>
      </c>
      <c r="J37" s="34" t="s">
        <v>50</v>
      </c>
      <c r="O37" s="37">
        <f>I37*0.21</f>
        <v>0</v>
      </c>
      <c r="P37">
        <v>3</v>
      </c>
    </row>
    <row r="38" spans="1:16" ht="75" x14ac:dyDescent="0.25">
      <c r="A38" s="31" t="s">
        <v>51</v>
      </c>
      <c r="B38" s="38"/>
      <c r="E38" s="33" t="s">
        <v>550</v>
      </c>
      <c r="J38" s="39"/>
    </row>
    <row r="39" spans="1:16" x14ac:dyDescent="0.25">
      <c r="A39" s="31" t="s">
        <v>53</v>
      </c>
      <c r="B39" s="38"/>
      <c r="E39" s="40" t="s">
        <v>551</v>
      </c>
      <c r="J39" s="39"/>
    </row>
    <row r="40" spans="1:16" ht="75" x14ac:dyDescent="0.25">
      <c r="A40" s="31" t="s">
        <v>55</v>
      </c>
      <c r="B40" s="38"/>
      <c r="E40" s="33" t="s">
        <v>538</v>
      </c>
      <c r="J40" s="39"/>
    </row>
    <row r="41" spans="1:16" ht="30" x14ac:dyDescent="0.25">
      <c r="A41" s="31" t="s">
        <v>46</v>
      </c>
      <c r="B41" s="31">
        <v>9</v>
      </c>
      <c r="C41" s="32" t="s">
        <v>552</v>
      </c>
      <c r="D41" s="31" t="s">
        <v>63</v>
      </c>
      <c r="E41" s="33" t="s">
        <v>553</v>
      </c>
      <c r="F41" s="34" t="s">
        <v>111</v>
      </c>
      <c r="G41" s="35">
        <v>19</v>
      </c>
      <c r="H41" s="36">
        <v>0</v>
      </c>
      <c r="I41" s="36">
        <f>ROUND(G41*H41,P4)</f>
        <v>0</v>
      </c>
      <c r="J41" s="34" t="s">
        <v>50</v>
      </c>
      <c r="O41" s="37">
        <f>I41*0.21</f>
        <v>0</v>
      </c>
      <c r="P41">
        <v>3</v>
      </c>
    </row>
    <row r="42" spans="1:16" ht="105" x14ac:dyDescent="0.25">
      <c r="A42" s="31" t="s">
        <v>51</v>
      </c>
      <c r="B42" s="38"/>
      <c r="E42" s="33" t="s">
        <v>554</v>
      </c>
      <c r="J42" s="39"/>
    </row>
    <row r="43" spans="1:16" ht="45" x14ac:dyDescent="0.25">
      <c r="A43" s="31" t="s">
        <v>53</v>
      </c>
      <c r="B43" s="38"/>
      <c r="E43" s="40" t="s">
        <v>555</v>
      </c>
      <c r="J43" s="39"/>
    </row>
    <row r="44" spans="1:16" ht="45" x14ac:dyDescent="0.25">
      <c r="A44" s="31" t="s">
        <v>55</v>
      </c>
      <c r="B44" s="38"/>
      <c r="E44" s="33" t="s">
        <v>556</v>
      </c>
      <c r="J44" s="39"/>
    </row>
    <row r="45" spans="1:16" x14ac:dyDescent="0.25">
      <c r="A45" s="31" t="s">
        <v>46</v>
      </c>
      <c r="B45" s="31">
        <v>10</v>
      </c>
      <c r="C45" s="32" t="s">
        <v>557</v>
      </c>
      <c r="D45" s="31" t="s">
        <v>63</v>
      </c>
      <c r="E45" s="33" t="s">
        <v>558</v>
      </c>
      <c r="F45" s="34" t="s">
        <v>111</v>
      </c>
      <c r="G45" s="35">
        <v>30</v>
      </c>
      <c r="H45" s="36">
        <v>0</v>
      </c>
      <c r="I45" s="36">
        <f>ROUND(G45*H45,P4)</f>
        <v>0</v>
      </c>
      <c r="J45" s="34" t="s">
        <v>50</v>
      </c>
      <c r="O45" s="37">
        <f>I45*0.21</f>
        <v>0</v>
      </c>
      <c r="P45">
        <v>3</v>
      </c>
    </row>
    <row r="46" spans="1:16" ht="120" x14ac:dyDescent="0.25">
      <c r="A46" s="31" t="s">
        <v>51</v>
      </c>
      <c r="B46" s="38"/>
      <c r="E46" s="33" t="s">
        <v>559</v>
      </c>
      <c r="J46" s="39"/>
    </row>
    <row r="47" spans="1:16" ht="45" x14ac:dyDescent="0.25">
      <c r="A47" s="31" t="s">
        <v>53</v>
      </c>
      <c r="B47" s="38"/>
      <c r="E47" s="40" t="s">
        <v>560</v>
      </c>
      <c r="J47" s="39"/>
    </row>
    <row r="48" spans="1:16" ht="30" x14ac:dyDescent="0.25">
      <c r="A48" s="31" t="s">
        <v>55</v>
      </c>
      <c r="B48" s="38"/>
      <c r="E48" s="33" t="s">
        <v>533</v>
      </c>
      <c r="J48" s="39"/>
    </row>
    <row r="49" spans="1:16" x14ac:dyDescent="0.25">
      <c r="A49" s="31" t="s">
        <v>46</v>
      </c>
      <c r="B49" s="31">
        <v>11</v>
      </c>
      <c r="C49" s="32" t="s">
        <v>561</v>
      </c>
      <c r="D49" s="31" t="s">
        <v>63</v>
      </c>
      <c r="E49" s="33" t="s">
        <v>562</v>
      </c>
      <c r="F49" s="34" t="s">
        <v>127</v>
      </c>
      <c r="G49" s="35">
        <v>1343.9169999999999</v>
      </c>
      <c r="H49" s="36">
        <v>0</v>
      </c>
      <c r="I49" s="36">
        <f>ROUND(G49*H49,P4)</f>
        <v>0</v>
      </c>
      <c r="J49" s="34" t="s">
        <v>50</v>
      </c>
      <c r="O49" s="37">
        <f>I49*0.21</f>
        <v>0</v>
      </c>
      <c r="P49">
        <v>3</v>
      </c>
    </row>
    <row r="50" spans="1:16" ht="135" x14ac:dyDescent="0.25">
      <c r="A50" s="31" t="s">
        <v>51</v>
      </c>
      <c r="B50" s="38"/>
      <c r="E50" s="33" t="s">
        <v>563</v>
      </c>
      <c r="J50" s="39"/>
    </row>
    <row r="51" spans="1:16" ht="135" x14ac:dyDescent="0.25">
      <c r="A51" s="31" t="s">
        <v>53</v>
      </c>
      <c r="B51" s="38"/>
      <c r="E51" s="40" t="s">
        <v>564</v>
      </c>
      <c r="J51" s="39"/>
    </row>
    <row r="52" spans="1:16" ht="75" x14ac:dyDescent="0.25">
      <c r="A52" s="31" t="s">
        <v>55</v>
      </c>
      <c r="B52" s="38"/>
      <c r="E52" s="33" t="s">
        <v>565</v>
      </c>
      <c r="J52" s="39"/>
    </row>
    <row r="53" spans="1:16" x14ac:dyDescent="0.25">
      <c r="A53" s="31" t="s">
        <v>46</v>
      </c>
      <c r="B53" s="31">
        <v>12</v>
      </c>
      <c r="C53" s="32" t="s">
        <v>566</v>
      </c>
      <c r="D53" s="31" t="s">
        <v>63</v>
      </c>
      <c r="E53" s="33" t="s">
        <v>567</v>
      </c>
      <c r="F53" s="34" t="s">
        <v>111</v>
      </c>
      <c r="G53" s="35">
        <v>15</v>
      </c>
      <c r="H53" s="36">
        <v>0</v>
      </c>
      <c r="I53" s="36">
        <f>ROUND(G53*H53,P4)</f>
        <v>0</v>
      </c>
      <c r="J53" s="34" t="s">
        <v>211</v>
      </c>
      <c r="O53" s="37">
        <f>I53*0.21</f>
        <v>0</v>
      </c>
      <c r="P53">
        <v>3</v>
      </c>
    </row>
    <row r="54" spans="1:16" ht="135" x14ac:dyDescent="0.25">
      <c r="A54" s="31" t="s">
        <v>51</v>
      </c>
      <c r="B54" s="38"/>
      <c r="E54" s="33" t="s">
        <v>563</v>
      </c>
      <c r="J54" s="39"/>
    </row>
    <row r="55" spans="1:16" ht="30" x14ac:dyDescent="0.25">
      <c r="A55" s="31" t="s">
        <v>53</v>
      </c>
      <c r="B55" s="38"/>
      <c r="E55" s="40" t="s">
        <v>568</v>
      </c>
      <c r="J55" s="39"/>
    </row>
    <row r="56" spans="1:16" ht="45" x14ac:dyDescent="0.25">
      <c r="A56" s="31" t="s">
        <v>55</v>
      </c>
      <c r="B56" s="42"/>
      <c r="C56" s="43"/>
      <c r="D56" s="43"/>
      <c r="E56" s="33" t="s">
        <v>569</v>
      </c>
      <c r="F56" s="43"/>
      <c r="G56" s="43"/>
      <c r="H56" s="43"/>
      <c r="I56" s="43"/>
      <c r="J56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scale="50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D14"/>
  <sheetViews>
    <sheetView showGridLines="0" topLeftCell="B1" workbookViewId="0"/>
  </sheetViews>
  <sheetFormatPr defaultRowHeight="15" x14ac:dyDescent="0.25"/>
  <cols>
    <col min="1" max="1" width="9.140625" style="45" hidden="1"/>
    <col min="2" max="2" width="9.7109375" style="45" customWidth="1"/>
    <col min="3" max="3" width="97.140625" style="45" customWidth="1"/>
    <col min="4" max="4" width="22.7109375" style="45" customWidth="1"/>
    <col min="5" max="16384" width="9.140625" style="45"/>
  </cols>
  <sheetData>
    <row r="1" spans="1:4" x14ac:dyDescent="0.25">
      <c r="A1" s="46" t="s">
        <v>0</v>
      </c>
      <c r="B1" s="47"/>
      <c r="C1" s="47" t="s">
        <v>1</v>
      </c>
      <c r="D1" s="47"/>
    </row>
    <row r="2" spans="1:4" x14ac:dyDescent="0.25">
      <c r="A2" s="46"/>
      <c r="B2" s="47"/>
      <c r="C2" s="65" t="s">
        <v>570</v>
      </c>
      <c r="D2" s="47"/>
    </row>
    <row r="3" spans="1:4" x14ac:dyDescent="0.25">
      <c r="A3" s="47"/>
      <c r="B3" s="47"/>
      <c r="C3" s="73"/>
      <c r="D3" s="47"/>
    </row>
    <row r="4" spans="1:4" x14ac:dyDescent="0.25">
      <c r="A4" s="47"/>
      <c r="B4" s="47"/>
      <c r="C4" s="65" t="s">
        <v>3</v>
      </c>
      <c r="D4" s="73"/>
    </row>
    <row r="5" spans="1:4" x14ac:dyDescent="0.25">
      <c r="A5" s="47"/>
      <c r="B5" s="47"/>
      <c r="C5" s="47"/>
      <c r="D5" s="47"/>
    </row>
    <row r="6" spans="1:4" x14ac:dyDescent="0.25">
      <c r="B6" s="48" t="s">
        <v>571</v>
      </c>
      <c r="C6" s="48" t="s">
        <v>7</v>
      </c>
      <c r="D6" s="48" t="s">
        <v>572</v>
      </c>
    </row>
    <row r="7" spans="1:4" ht="25.5" customHeight="1" x14ac:dyDescent="0.25">
      <c r="A7" s="45" t="s">
        <v>573</v>
      </c>
      <c r="B7" s="49" t="s">
        <v>15</v>
      </c>
      <c r="C7" s="50" t="s">
        <v>16</v>
      </c>
      <c r="D7" s="51"/>
    </row>
    <row r="8" spans="1:4" x14ac:dyDescent="0.25">
      <c r="A8" s="45" t="s">
        <v>574</v>
      </c>
      <c r="B8" s="52" t="s">
        <v>226</v>
      </c>
      <c r="C8" s="53" t="s">
        <v>226</v>
      </c>
      <c r="D8" s="54">
        <v>67.5</v>
      </c>
    </row>
    <row r="9" spans="1:4" x14ac:dyDescent="0.25">
      <c r="A9" s="55" t="s">
        <v>53</v>
      </c>
      <c r="B9" s="56"/>
      <c r="C9" s="57" t="s">
        <v>575</v>
      </c>
      <c r="D9" s="58">
        <v>67.5</v>
      </c>
    </row>
    <row r="10" spans="1:4" x14ac:dyDescent="0.25">
      <c r="A10" s="55" t="s">
        <v>53</v>
      </c>
      <c r="B10" s="56"/>
      <c r="C10" s="57" t="s">
        <v>576</v>
      </c>
      <c r="D10" s="58">
        <v>67.5</v>
      </c>
    </row>
    <row r="11" spans="1:4" ht="25.5" customHeight="1" x14ac:dyDescent="0.25">
      <c r="A11" s="45" t="s">
        <v>573</v>
      </c>
      <c r="B11" s="49" t="s">
        <v>17</v>
      </c>
      <c r="C11" s="59" t="s">
        <v>18</v>
      </c>
      <c r="D11" s="60"/>
    </row>
    <row r="12" spans="1:4" x14ac:dyDescent="0.25">
      <c r="A12" s="45" t="s">
        <v>577</v>
      </c>
      <c r="B12" s="61" t="s">
        <v>226</v>
      </c>
      <c r="C12" s="53" t="s">
        <v>226</v>
      </c>
      <c r="D12" s="54">
        <v>67.5</v>
      </c>
    </row>
    <row r="13" spans="1:4" x14ac:dyDescent="0.25">
      <c r="A13" s="55" t="s">
        <v>53</v>
      </c>
      <c r="B13" s="56"/>
      <c r="C13" s="57" t="s">
        <v>575</v>
      </c>
      <c r="D13" s="58">
        <v>67.5</v>
      </c>
    </row>
    <row r="14" spans="1:4" x14ac:dyDescent="0.25">
      <c r="A14" s="55" t="s">
        <v>53</v>
      </c>
      <c r="B14" s="62"/>
      <c r="C14" s="63" t="s">
        <v>576</v>
      </c>
      <c r="D14" s="64">
        <v>67.5</v>
      </c>
    </row>
  </sheetData>
  <mergeCells count="2">
    <mergeCell ref="C2:C3"/>
    <mergeCell ref="C4:D4"/>
  </mergeCells>
  <hyperlinks>
    <hyperlink ref="B7" location="'SO 101.1'!C4" display="SO 101.1" xr:uid="{00000000-0004-0000-0800-000000000000}"/>
    <hyperlink ref="B8" location="'SO 101.1'!C58" display="113765" xr:uid="{00000000-0004-0000-0800-000001000000}"/>
    <hyperlink ref="B11" location="'SO 101.2'!C4" display="SO 101.2" xr:uid="{00000000-0004-0000-0800-000002000000}"/>
  </hyperlinks>
  <pageMargins left="0.7" right="0.7" top="0.78740157499999996" bottom="0.78740157499999996" header="0.3" footer="0.3"/>
  <pageSetup paperSize="9" scale="7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Rekapitulace</vt:lpstr>
      <vt:lpstr>SO 000</vt:lpstr>
      <vt:lpstr>SO 001</vt:lpstr>
      <vt:lpstr>SO 101.1</vt:lpstr>
      <vt:lpstr>SO 101.2</vt:lpstr>
      <vt:lpstr>SO 181</vt:lpstr>
      <vt:lpstr>SO 182</vt:lpstr>
      <vt:lpstr>SO 191</vt:lpstr>
      <vt:lpstr>Seznam figur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Hudec Martin</dc:creator>
  <cp:lastModifiedBy>Hudec Martin</cp:lastModifiedBy>
  <cp:lastPrinted>2025-05-06T06:10:54Z</cp:lastPrinted>
  <dcterms:created xsi:type="dcterms:W3CDTF">2025-05-06T06:09:34Z</dcterms:created>
  <dcterms:modified xsi:type="dcterms:W3CDTF">2025-05-06T06:11:07Z</dcterms:modified>
</cp:coreProperties>
</file>